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nna Barlett\Documents\0 General Aviation\2026 FCST-w-2024 GA Survey done in 2025\2026 FINALS\Excel Tables Separated into Sections\"/>
    </mc:Choice>
  </mc:AlternateContent>
  <xr:revisionPtr revIDLastSave="0" documentId="13_ncr:1_{2A5058FC-1147-4C88-9809-0C8FA6FDB405}" xr6:coauthVersionLast="47" xr6:coauthVersionMax="47" xr10:uidLastSave="{00000000-0000-0000-0000-000000000000}"/>
  <bookViews>
    <workbookView xWindow="-120" yWindow="-120" windowWidth="19440" windowHeight="14880" tabRatio="806" xr2:uid="{00000000-000D-0000-FFFF-FFFF00000000}"/>
  </bookViews>
  <sheets>
    <sheet name="GA Aircraft 28" sheetId="53" r:id="rId1"/>
    <sheet name="GA Hours 29" sheetId="54" r:id="rId2"/>
    <sheet name="GA Pilots 30" sheetId="42" r:id="rId3"/>
    <sheet name="GA Fuel 31" sheetId="41" r:id="rId4"/>
  </sheets>
  <externalReferences>
    <externalReference r:id="rId5"/>
    <externalReference r:id="rId6"/>
    <externalReference r:id="rId7"/>
  </externalReferences>
  <definedNames>
    <definedName name="\p">'[1]Tables 14 15 16 data'!#REF!</definedName>
    <definedName name="\s">'[1]Tables 14 15 16 data'!#REF!</definedName>
    <definedName name="_P">'[1]Tables 14 15 16 data'!#REF!</definedName>
    <definedName name="_Regression_Out" localSheetId="2" hidden="1">#REF!</definedName>
    <definedName name="_Regression_Out" hidden="1">#REF!</definedName>
    <definedName name="_Regression_X" localSheetId="2" hidden="1">#REF!</definedName>
    <definedName name="_Regression_X" hidden="1">#REF!</definedName>
    <definedName name="_Regression_Y" localSheetId="2" hidden="1">#REF!</definedName>
    <definedName name="_Regression_Y" hidden="1">#REF!</definedName>
    <definedName name="_S">'[1]Tables 14 15 16 data'!#REF!</definedName>
    <definedName name="Domestic_chart6">#REF!</definedName>
    <definedName name="Forecast_Model_Output">#REF!</definedName>
    <definedName name="LATECON">[2]LATGDP!$B$5</definedName>
    <definedName name="model_output">#REF!</definedName>
    <definedName name="_xlnm.Print_Area" localSheetId="0">'GA Aircraft 28'!$B$1:$Q$61</definedName>
    <definedName name="_xlnm.Print_Area" localSheetId="3">'GA Fuel 31'!$B$1:$M$62</definedName>
    <definedName name="_xlnm.Print_Area" localSheetId="1">'GA Hours 29'!$B$1:$Q$61</definedName>
    <definedName name="_xlnm.Print_Area" localSheetId="2">'GA Pilots 30'!$B$1:$K$64</definedName>
    <definedName name="Print_Area_MI">'[3]F41 data'!$CD$76:$CQ$117</definedName>
    <definedName name="Print_Titles_MI">'[3]F41 data'!$A$1:$A$65536</definedName>
    <definedName name="ss">'[1]Tables 14 15 16 data'!#REF!</definedName>
    <definedName name="sss" localSheetId="2" hidden="1">{#N/A,#N/A,FALSE,"Form 41 Commuter Domestic";#N/A,#N/A,FALSE,"FORM41--COMMUTER % CHG";#N/A,#N/A,FALSE,"Total Domestic Traffic Stats";#N/A,#N/A,FALSE,"TOTAL DOM TRAFFIC--% CHG";#N/A,#N/A,FALSE,"TotDomTraf-Large Carriers Only";#N/A,#N/A,FALSE,"TOTDOMTRAF-LARGECAR% CHG"}</definedName>
    <definedName name="sss" hidden="1">{#N/A,#N/A,FALSE,"Form 41 Commuter Domestic";#N/A,#N/A,FALSE,"FORM41--COMMUTER % CHG";#N/A,#N/A,FALSE,"Total Domestic Traffic Stats";#N/A,#N/A,FALSE,"TOTAL DOM TRAFFIC--% CHG";#N/A,#N/A,FALSE,"TotDomTraf-Large Carriers Only";#N/A,#N/A,FALSE,"TOTDOMTRAF-LARGECAR% CHG"}</definedName>
    <definedName name="wrn.DOM._.TRAF._.STATS." localSheetId="2" hidden="1">{#N/A,#N/A,FALSE,"Form 41 Commuter Domestic";#N/A,#N/A,FALSE,"FORM41--COMMUTER % CHG";#N/A,#N/A,FALSE,"Total Domestic Traffic Stats";#N/A,#N/A,FALSE,"TOTAL DOM TRAFFIC--% CHG";#N/A,#N/A,FALSE,"TotDomTraf-Large Carriers Only";#N/A,#N/A,FALSE,"TOTDOMTRAF-LARGECAR% CHG"}</definedName>
    <definedName name="wrn.DOM._.TRAF._.STATS." hidden="1">{#N/A,#N/A,FALSE,"Form 41 Commuter Domestic";#N/A,#N/A,FALSE,"FORM41--COMMUTER % CHG";#N/A,#N/A,FALSE,"Total Domestic Traffic Stats";#N/A,#N/A,FALSE,"TOTAL DOM TRAFFIC--% CHG";#N/A,#N/A,FALSE,"TotDomTraf-Large Carriers Only";#N/A,#N/A,FALSE,"TOTDOMTRAF-LARGECAR% CHG"}</definedName>
    <definedName name="wrn.econtab." localSheetId="2" hidden="1">{#N/A,#N/A,FALSE,"TABLE1";#N/A,#N/A,FALSE,"TABLE2";#N/A,#N/A,FALSE,"TABLE3";#N/A,#N/A,FALSE,"TABLE4";#N/A,#N/A,FALSE,"TABLE5"}</definedName>
    <definedName name="wrn.econtab." hidden="1">{#N/A,#N/A,FALSE,"TABLE1";#N/A,#N/A,FALSE,"TABLE2";#N/A,#N/A,FALSE,"TABLE3";#N/A,#N/A,FALSE,"TABLE4";#N/A,#N/A,FALSE,"TABLE5"}</definedName>
    <definedName name="wrn.FORECAST." localSheetId="2" hidden="1">{"TOT",#N/A,FALSE,"ASFCST99";"TOTINT",#N/A,FALSE,"ASFCST99";"DOM",#N/A,FALSE,"ASFCST99";"NORTHATL",#N/A,FALSE,"ASFCST99";"PACIFIC",#N/A,FALSE,"ASFCST99";"LATAM",#N/A,FALSE,"ASFCST99"}</definedName>
    <definedName name="wrn.FORECAST." hidden="1">{"TOT",#N/A,FALSE,"ASFCST99";"TOTINT",#N/A,FALSE,"ASFCST99";"DOM",#N/A,FALSE,"ASFCST99";"NORTHATL",#N/A,FALSE,"ASFCST99";"PACIFIC",#N/A,FALSE,"ASFCST99";"LATAM",#N/A,FALSE,"ASFCST99"}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8" i="41" l="1"/>
  <c r="I58" i="41"/>
  <c r="H58" i="41"/>
  <c r="G58" i="41"/>
  <c r="F58" i="41"/>
  <c r="E58" i="41"/>
  <c r="D58" i="41"/>
  <c r="J57" i="41"/>
  <c r="I57" i="41"/>
  <c r="H57" i="41"/>
  <c r="G57" i="41"/>
  <c r="F57" i="41"/>
  <c r="E57" i="41"/>
  <c r="D57" i="41"/>
  <c r="J56" i="41"/>
  <c r="I56" i="41"/>
  <c r="H56" i="41"/>
  <c r="G56" i="41"/>
  <c r="F56" i="41"/>
  <c r="E56" i="41"/>
  <c r="D56" i="41"/>
  <c r="J55" i="41"/>
  <c r="I55" i="41"/>
  <c r="H55" i="41"/>
  <c r="G55" i="41"/>
  <c r="F55" i="41"/>
  <c r="E55" i="41"/>
  <c r="D55" i="41"/>
  <c r="K58" i="42"/>
  <c r="I58" i="42"/>
  <c r="H58" i="42"/>
  <c r="G58" i="42"/>
  <c r="F58" i="42"/>
  <c r="E58" i="42"/>
  <c r="D58" i="42"/>
  <c r="K57" i="42"/>
  <c r="I57" i="42"/>
  <c r="H57" i="42"/>
  <c r="G57" i="42"/>
  <c r="F57" i="42"/>
  <c r="E57" i="42"/>
  <c r="D57" i="42"/>
  <c r="K56" i="42"/>
  <c r="I56" i="42"/>
  <c r="H56" i="42"/>
  <c r="G56" i="42"/>
  <c r="F56" i="42"/>
  <c r="E56" i="42"/>
  <c r="D56" i="42"/>
  <c r="K55" i="42"/>
  <c r="I55" i="42"/>
  <c r="H55" i="42"/>
  <c r="G55" i="42"/>
  <c r="F55" i="42"/>
  <c r="E55" i="42"/>
  <c r="D55" i="42"/>
  <c r="N58" i="54"/>
  <c r="M58" i="54"/>
  <c r="L58" i="54"/>
  <c r="J58" i="54"/>
  <c r="I58" i="54"/>
  <c r="G58" i="54"/>
  <c r="F58" i="54"/>
  <c r="D58" i="54"/>
  <c r="N57" i="54"/>
  <c r="M57" i="54"/>
  <c r="L57" i="54"/>
  <c r="J57" i="54"/>
  <c r="I57" i="54"/>
  <c r="G57" i="54"/>
  <c r="F57" i="54"/>
  <c r="D57" i="54"/>
  <c r="N56" i="54"/>
  <c r="M56" i="54"/>
  <c r="L56" i="54"/>
  <c r="J56" i="54"/>
  <c r="I56" i="54"/>
  <c r="G56" i="54"/>
  <c r="F56" i="54"/>
  <c r="D56" i="54"/>
  <c r="N55" i="54"/>
  <c r="M55" i="54"/>
  <c r="L55" i="54"/>
  <c r="J55" i="54"/>
  <c r="I55" i="54"/>
  <c r="G55" i="54"/>
  <c r="F55" i="54"/>
  <c r="D55" i="54"/>
  <c r="N58" i="53"/>
  <c r="M58" i="53"/>
  <c r="L58" i="53"/>
  <c r="J58" i="53"/>
  <c r="I58" i="53"/>
  <c r="G58" i="53"/>
  <c r="F58" i="53"/>
  <c r="D58" i="53"/>
  <c r="N57" i="53"/>
  <c r="M57" i="53"/>
  <c r="L57" i="53"/>
  <c r="J57" i="53"/>
  <c r="I57" i="53"/>
  <c r="G57" i="53"/>
  <c r="F57" i="53"/>
  <c r="D57" i="53"/>
  <c r="N56" i="53"/>
  <c r="M56" i="53"/>
  <c r="L56" i="53"/>
  <c r="J56" i="53"/>
  <c r="I56" i="53"/>
  <c r="G56" i="53"/>
  <c r="F56" i="53"/>
  <c r="D56" i="53"/>
  <c r="N55" i="53"/>
  <c r="M55" i="53"/>
  <c r="L55" i="53"/>
  <c r="J55" i="53"/>
  <c r="I55" i="53"/>
  <c r="G55" i="53"/>
  <c r="F55" i="53"/>
  <c r="D55" i="53"/>
  <c r="C58" i="53"/>
  <c r="C57" i="53"/>
  <c r="C56" i="53"/>
  <c r="C55" i="53"/>
  <c r="C58" i="54"/>
  <c r="C57" i="54"/>
  <c r="C56" i="54"/>
  <c r="C55" i="54"/>
  <c r="C58" i="42"/>
  <c r="C57" i="42"/>
  <c r="C56" i="42"/>
  <c r="C55" i="42"/>
  <c r="C58" i="41"/>
  <c r="C57" i="41"/>
  <c r="C56" i="41"/>
  <c r="C55" i="41"/>
  <c r="K50" i="41"/>
  <c r="K52" i="53" l="1"/>
  <c r="H52" i="53"/>
  <c r="Q52" i="53" s="1"/>
  <c r="E52" i="53"/>
  <c r="P52" i="53" s="1"/>
  <c r="K52" i="54"/>
  <c r="H52" i="54"/>
  <c r="Q52" i="54" s="1"/>
  <c r="E52" i="54"/>
  <c r="P52" i="54" s="1"/>
  <c r="J52" i="42"/>
  <c r="L52" i="42" s="1"/>
  <c r="L52" i="41"/>
  <c r="K52" i="41"/>
  <c r="M52" i="41" l="1"/>
  <c r="O52" i="53"/>
  <c r="O52" i="54"/>
  <c r="J24" i="42"/>
  <c r="L51" i="41" l="1"/>
  <c r="K51" i="41"/>
  <c r="L50" i="41"/>
  <c r="M50" i="41"/>
  <c r="L49" i="41"/>
  <c r="K49" i="41"/>
  <c r="L48" i="41"/>
  <c r="K48" i="41"/>
  <c r="L47" i="41"/>
  <c r="K47" i="41"/>
  <c r="M47" i="41" s="1"/>
  <c r="L45" i="41"/>
  <c r="K45" i="41"/>
  <c r="L44" i="41"/>
  <c r="K44" i="41"/>
  <c r="M44" i="41" s="1"/>
  <c r="L43" i="41"/>
  <c r="K43" i="41"/>
  <c r="L42" i="41"/>
  <c r="K42" i="41"/>
  <c r="M42" i="41" s="1"/>
  <c r="L41" i="41"/>
  <c r="K41" i="41"/>
  <c r="M41" i="41" s="1"/>
  <c r="L39" i="41"/>
  <c r="K39" i="41"/>
  <c r="L38" i="41"/>
  <c r="K38" i="41"/>
  <c r="L37" i="41"/>
  <c r="K37" i="41"/>
  <c r="M37" i="41" s="1"/>
  <c r="L36" i="41"/>
  <c r="K36" i="41"/>
  <c r="L35" i="41"/>
  <c r="K35" i="41"/>
  <c r="L33" i="41"/>
  <c r="K33" i="41"/>
  <c r="L32" i="41"/>
  <c r="K32" i="41"/>
  <c r="M32" i="41" s="1"/>
  <c r="L31" i="41"/>
  <c r="K31" i="41"/>
  <c r="M31" i="41" s="1"/>
  <c r="L30" i="41"/>
  <c r="K30" i="41"/>
  <c r="L29" i="41"/>
  <c r="K29" i="41"/>
  <c r="L25" i="41"/>
  <c r="K25" i="41"/>
  <c r="L24" i="41"/>
  <c r="K24" i="41"/>
  <c r="L23" i="41"/>
  <c r="K23" i="41"/>
  <c r="M23" i="41" s="1"/>
  <c r="L22" i="41"/>
  <c r="K22" i="41"/>
  <c r="L21" i="41"/>
  <c r="K21" i="41"/>
  <c r="K51" i="54"/>
  <c r="H51" i="54"/>
  <c r="Q51" i="54" s="1"/>
  <c r="E51" i="54"/>
  <c r="P51" i="54"/>
  <c r="K50" i="54"/>
  <c r="H50" i="54"/>
  <c r="Q50" i="54" s="1"/>
  <c r="E50" i="54"/>
  <c r="P49" i="54"/>
  <c r="K49" i="54"/>
  <c r="H49" i="54"/>
  <c r="Q49" i="54" s="1"/>
  <c r="E49" i="54"/>
  <c r="K48" i="54"/>
  <c r="H48" i="54"/>
  <c r="Q48" i="54" s="1"/>
  <c r="E48" i="54"/>
  <c r="P48" i="54" s="1"/>
  <c r="K47" i="54"/>
  <c r="H47" i="54"/>
  <c r="Q47" i="54" s="1"/>
  <c r="E47" i="54"/>
  <c r="P47" i="54" s="1"/>
  <c r="K45" i="54"/>
  <c r="H45" i="54"/>
  <c r="E45" i="54"/>
  <c r="P45" i="54" s="1"/>
  <c r="K44" i="54"/>
  <c r="H44" i="54"/>
  <c r="Q44" i="54" s="1"/>
  <c r="E44" i="54"/>
  <c r="P44" i="54" s="1"/>
  <c r="K43" i="54"/>
  <c r="H43" i="54"/>
  <c r="Q43" i="54" s="1"/>
  <c r="E43" i="54"/>
  <c r="P43" i="54" s="1"/>
  <c r="K42" i="54"/>
  <c r="H42" i="54"/>
  <c r="Q42" i="54" s="1"/>
  <c r="E42" i="54"/>
  <c r="P42" i="54" s="1"/>
  <c r="K41" i="54"/>
  <c r="H41" i="54"/>
  <c r="E41" i="54"/>
  <c r="P41" i="54" s="1"/>
  <c r="K39" i="54"/>
  <c r="H39" i="54"/>
  <c r="Q39" i="54" s="1"/>
  <c r="E39" i="54"/>
  <c r="P39" i="54" s="1"/>
  <c r="K38" i="54"/>
  <c r="H38" i="54"/>
  <c r="Q38" i="54" s="1"/>
  <c r="E38" i="54"/>
  <c r="P38" i="54"/>
  <c r="K37" i="54"/>
  <c r="H37" i="54"/>
  <c r="Q37" i="54" s="1"/>
  <c r="E37" i="54"/>
  <c r="P37" i="54" s="1"/>
  <c r="K36" i="54"/>
  <c r="H36" i="54"/>
  <c r="Q36" i="54" s="1"/>
  <c r="E36" i="54"/>
  <c r="P36" i="54" s="1"/>
  <c r="K35" i="54"/>
  <c r="H35" i="54"/>
  <c r="Q35" i="54" s="1"/>
  <c r="E35" i="54"/>
  <c r="K33" i="54"/>
  <c r="H33" i="54"/>
  <c r="Q33" i="54" s="1"/>
  <c r="E33" i="54"/>
  <c r="P33" i="54" s="1"/>
  <c r="K32" i="54"/>
  <c r="H32" i="54"/>
  <c r="Q32" i="54" s="1"/>
  <c r="E32" i="54"/>
  <c r="P32" i="54" s="1"/>
  <c r="K31" i="54"/>
  <c r="H31" i="54"/>
  <c r="Q31" i="54" s="1"/>
  <c r="E31" i="54"/>
  <c r="K30" i="54"/>
  <c r="H30" i="54"/>
  <c r="Q30" i="54" s="1"/>
  <c r="E30" i="54"/>
  <c r="P30" i="54" s="1"/>
  <c r="K29" i="54"/>
  <c r="H29" i="54"/>
  <c r="E29" i="54"/>
  <c r="K25" i="54"/>
  <c r="H25" i="54"/>
  <c r="E25" i="54"/>
  <c r="K24" i="54"/>
  <c r="H24" i="54"/>
  <c r="E24" i="54"/>
  <c r="P24" i="54" s="1"/>
  <c r="K23" i="54"/>
  <c r="H23" i="54"/>
  <c r="Q23" i="54" s="1"/>
  <c r="E23" i="54"/>
  <c r="P23" i="54" s="1"/>
  <c r="K22" i="54"/>
  <c r="H22" i="54"/>
  <c r="Q22" i="54" s="1"/>
  <c r="E22" i="54"/>
  <c r="P22" i="54" s="1"/>
  <c r="K21" i="54"/>
  <c r="H21" i="54"/>
  <c r="Q21" i="54" s="1"/>
  <c r="E21" i="54"/>
  <c r="P21" i="54" s="1"/>
  <c r="K51" i="53"/>
  <c r="H51" i="53"/>
  <c r="Q51" i="53" s="1"/>
  <c r="E51" i="53"/>
  <c r="P51" i="53" s="1"/>
  <c r="K50" i="53"/>
  <c r="H50" i="53"/>
  <c r="Q50" i="53" s="1"/>
  <c r="E50" i="53"/>
  <c r="K49" i="53"/>
  <c r="H49" i="53"/>
  <c r="Q49" i="53" s="1"/>
  <c r="E49" i="53"/>
  <c r="P49" i="53" s="1"/>
  <c r="K48" i="53"/>
  <c r="H48" i="53"/>
  <c r="Q48" i="53" s="1"/>
  <c r="E48" i="53"/>
  <c r="P48" i="53" s="1"/>
  <c r="K47" i="53"/>
  <c r="H47" i="53"/>
  <c r="Q47" i="53" s="1"/>
  <c r="E47" i="53"/>
  <c r="P47" i="53" s="1"/>
  <c r="K45" i="53"/>
  <c r="H45" i="53"/>
  <c r="Q45" i="53" s="1"/>
  <c r="E45" i="53"/>
  <c r="K44" i="53"/>
  <c r="H44" i="53"/>
  <c r="E44" i="53"/>
  <c r="P44" i="53" s="1"/>
  <c r="K43" i="53"/>
  <c r="H43" i="53"/>
  <c r="Q43" i="53" s="1"/>
  <c r="E43" i="53"/>
  <c r="P43" i="53" s="1"/>
  <c r="K42" i="53"/>
  <c r="H42" i="53"/>
  <c r="Q42" i="53" s="1"/>
  <c r="E42" i="53"/>
  <c r="P42" i="53" s="1"/>
  <c r="K41" i="53"/>
  <c r="H41" i="53"/>
  <c r="Q41" i="53" s="1"/>
  <c r="E41" i="53"/>
  <c r="K39" i="53"/>
  <c r="H39" i="53"/>
  <c r="Q39" i="53" s="1"/>
  <c r="E39" i="53"/>
  <c r="P39" i="53" s="1"/>
  <c r="K38" i="53"/>
  <c r="H38" i="53"/>
  <c r="Q38" i="53" s="1"/>
  <c r="E38" i="53"/>
  <c r="P38" i="53" s="1"/>
  <c r="K37" i="53"/>
  <c r="H37" i="53"/>
  <c r="Q37" i="53" s="1"/>
  <c r="E37" i="53"/>
  <c r="K36" i="53"/>
  <c r="H36" i="53"/>
  <c r="Q36" i="53" s="1"/>
  <c r="E36" i="53"/>
  <c r="P36" i="53" s="1"/>
  <c r="K35" i="53"/>
  <c r="H35" i="53"/>
  <c r="Q35" i="53" s="1"/>
  <c r="E35" i="53"/>
  <c r="K33" i="53"/>
  <c r="H33" i="53"/>
  <c r="Q33" i="53" s="1"/>
  <c r="E33" i="53"/>
  <c r="P33" i="53" s="1"/>
  <c r="K32" i="53"/>
  <c r="H32" i="53"/>
  <c r="Q32" i="53" s="1"/>
  <c r="E32" i="53"/>
  <c r="P32" i="53" s="1"/>
  <c r="K31" i="53"/>
  <c r="H31" i="53"/>
  <c r="Q31" i="53" s="1"/>
  <c r="E31" i="53"/>
  <c r="P31" i="53" s="1"/>
  <c r="K30" i="53"/>
  <c r="H30" i="53"/>
  <c r="Q30" i="53" s="1"/>
  <c r="E30" i="53"/>
  <c r="P30" i="53" s="1"/>
  <c r="K29" i="53"/>
  <c r="H29" i="53"/>
  <c r="E29" i="53"/>
  <c r="K25" i="53"/>
  <c r="H25" i="53"/>
  <c r="E25" i="53"/>
  <c r="K24" i="53"/>
  <c r="H24" i="53"/>
  <c r="Q24" i="53" s="1"/>
  <c r="E24" i="53"/>
  <c r="K23" i="53"/>
  <c r="H23" i="53"/>
  <c r="Q23" i="53" s="1"/>
  <c r="E23" i="53"/>
  <c r="P23" i="53" s="1"/>
  <c r="Q22" i="53"/>
  <c r="P22" i="53"/>
  <c r="O22" i="53"/>
  <c r="J51" i="42"/>
  <c r="L51" i="42" s="1"/>
  <c r="L24" i="42"/>
  <c r="K20" i="54"/>
  <c r="H20" i="54"/>
  <c r="Q20" i="54" s="1"/>
  <c r="E20" i="54"/>
  <c r="P20" i="54" s="1"/>
  <c r="K19" i="54"/>
  <c r="H19" i="54"/>
  <c r="Q19" i="54" s="1"/>
  <c r="E19" i="54"/>
  <c r="P19" i="54" s="1"/>
  <c r="K18" i="54"/>
  <c r="H18" i="54"/>
  <c r="Q18" i="54" s="1"/>
  <c r="E18" i="54"/>
  <c r="P18" i="54" s="1"/>
  <c r="K17" i="54"/>
  <c r="O17" i="54" s="1"/>
  <c r="H17" i="54"/>
  <c r="Q17" i="54" s="1"/>
  <c r="E17" i="54"/>
  <c r="P17" i="54" s="1"/>
  <c r="K16" i="54"/>
  <c r="H16" i="54"/>
  <c r="Q16" i="54" s="1"/>
  <c r="E16" i="54"/>
  <c r="P16" i="54" s="1"/>
  <c r="K15" i="54"/>
  <c r="H15" i="54"/>
  <c r="Q15" i="54" s="1"/>
  <c r="E15" i="54"/>
  <c r="P15" i="54" s="1"/>
  <c r="K14" i="54"/>
  <c r="H14" i="54"/>
  <c r="Q14" i="54" s="1"/>
  <c r="E14" i="54"/>
  <c r="P14" i="54" s="1"/>
  <c r="K13" i="54"/>
  <c r="H13" i="54"/>
  <c r="Q13" i="54" s="1"/>
  <c r="E13" i="54"/>
  <c r="P13" i="54" s="1"/>
  <c r="K12" i="54"/>
  <c r="O12" i="54" s="1"/>
  <c r="H12" i="54"/>
  <c r="E12" i="54"/>
  <c r="P12" i="54" s="1"/>
  <c r="K11" i="54"/>
  <c r="H11" i="54"/>
  <c r="Q11" i="54" s="1"/>
  <c r="E11" i="54"/>
  <c r="P11" i="54" s="1"/>
  <c r="K10" i="54"/>
  <c r="H10" i="54"/>
  <c r="E10" i="54"/>
  <c r="K21" i="53"/>
  <c r="H21" i="53"/>
  <c r="Q21" i="53" s="1"/>
  <c r="E21" i="53"/>
  <c r="P21" i="53" s="1"/>
  <c r="K20" i="53"/>
  <c r="H20" i="53"/>
  <c r="Q20" i="53" s="1"/>
  <c r="E20" i="53"/>
  <c r="K19" i="53"/>
  <c r="H19" i="53"/>
  <c r="Q19" i="53" s="1"/>
  <c r="E19" i="53"/>
  <c r="P19" i="53" s="1"/>
  <c r="K18" i="53"/>
  <c r="H18" i="53"/>
  <c r="Q18" i="53" s="1"/>
  <c r="E18" i="53"/>
  <c r="P18" i="53" s="1"/>
  <c r="K17" i="53"/>
  <c r="H17" i="53"/>
  <c r="Q17" i="53" s="1"/>
  <c r="E17" i="53"/>
  <c r="P17" i="53" s="1"/>
  <c r="K16" i="53"/>
  <c r="H16" i="53"/>
  <c r="Q16" i="53" s="1"/>
  <c r="E16" i="53"/>
  <c r="P16" i="53" s="1"/>
  <c r="K15" i="53"/>
  <c r="H15" i="53"/>
  <c r="Q15" i="53" s="1"/>
  <c r="E15" i="53"/>
  <c r="P15" i="53" s="1"/>
  <c r="K14" i="53"/>
  <c r="H14" i="53"/>
  <c r="Q14" i="53" s="1"/>
  <c r="E14" i="53"/>
  <c r="P14" i="53" s="1"/>
  <c r="K13" i="53"/>
  <c r="H13" i="53"/>
  <c r="Q13" i="53" s="1"/>
  <c r="E13" i="53"/>
  <c r="P13" i="53" s="1"/>
  <c r="K12" i="53"/>
  <c r="H12" i="53"/>
  <c r="E12" i="53"/>
  <c r="P12" i="53" s="1"/>
  <c r="K11" i="53"/>
  <c r="H11" i="53"/>
  <c r="Q11" i="53" s="1"/>
  <c r="E11" i="53"/>
  <c r="P11" i="53" s="1"/>
  <c r="K10" i="53"/>
  <c r="H10" i="53"/>
  <c r="E10" i="53"/>
  <c r="J49" i="42"/>
  <c r="L49" i="42" s="1"/>
  <c r="J50" i="42"/>
  <c r="L50" i="42" s="1"/>
  <c r="J48" i="42"/>
  <c r="L48" i="42" s="1"/>
  <c r="L10" i="41"/>
  <c r="K10" i="41"/>
  <c r="J20" i="42"/>
  <c r="L20" i="42" s="1"/>
  <c r="J47" i="42"/>
  <c r="L47" i="42" s="1"/>
  <c r="L20" i="41"/>
  <c r="K20" i="41"/>
  <c r="L19" i="41"/>
  <c r="K19" i="41"/>
  <c r="L18" i="41"/>
  <c r="K18" i="41"/>
  <c r="L17" i="41"/>
  <c r="K17" i="41"/>
  <c r="L16" i="41"/>
  <c r="K16" i="41"/>
  <c r="L15" i="41"/>
  <c r="K15" i="41"/>
  <c r="L14" i="41"/>
  <c r="K14" i="41"/>
  <c r="J45" i="42"/>
  <c r="L45" i="42" s="1"/>
  <c r="J18" i="42"/>
  <c r="L18" i="42" s="1"/>
  <c r="J44" i="42"/>
  <c r="L44" i="42" s="1"/>
  <c r="J43" i="42"/>
  <c r="L43" i="42" s="1"/>
  <c r="J42" i="42"/>
  <c r="L42" i="42" s="1"/>
  <c r="J41" i="42"/>
  <c r="L41" i="42" s="1"/>
  <c r="J39" i="42"/>
  <c r="L39" i="42" s="1"/>
  <c r="J38" i="42"/>
  <c r="L38" i="42" s="1"/>
  <c r="J37" i="42"/>
  <c r="L37" i="42" s="1"/>
  <c r="J36" i="42"/>
  <c r="L36" i="42" s="1"/>
  <c r="J35" i="42"/>
  <c r="L35" i="42" s="1"/>
  <c r="J33" i="42"/>
  <c r="L33" i="42" s="1"/>
  <c r="J32" i="42"/>
  <c r="L32" i="42" s="1"/>
  <c r="J31" i="42"/>
  <c r="L31" i="42" s="1"/>
  <c r="J30" i="42"/>
  <c r="L30" i="42" s="1"/>
  <c r="J29" i="42"/>
  <c r="J25" i="42"/>
  <c r="J23" i="42"/>
  <c r="L23" i="42" s="1"/>
  <c r="J22" i="42"/>
  <c r="L22" i="42" s="1"/>
  <c r="J21" i="42"/>
  <c r="L21" i="42" s="1"/>
  <c r="J19" i="42"/>
  <c r="L19" i="42" s="1"/>
  <c r="J17" i="42"/>
  <c r="L17" i="42" s="1"/>
  <c r="J16" i="42"/>
  <c r="L16" i="42" s="1"/>
  <c r="J15" i="42"/>
  <c r="L15" i="42" s="1"/>
  <c r="J14" i="42"/>
  <c r="L14" i="42" s="1"/>
  <c r="J13" i="42"/>
  <c r="L13" i="42" s="1"/>
  <c r="J12" i="42"/>
  <c r="L12" i="42" s="1"/>
  <c r="J11" i="42"/>
  <c r="L11" i="42" s="1"/>
  <c r="J10" i="42"/>
  <c r="L10" i="42" s="1"/>
  <c r="L13" i="41"/>
  <c r="K13" i="41"/>
  <c r="L12" i="41"/>
  <c r="K12" i="41"/>
  <c r="L11" i="41"/>
  <c r="K11" i="41"/>
  <c r="P10" i="54"/>
  <c r="Q12" i="54"/>
  <c r="M17" i="41"/>
  <c r="P20" i="53"/>
  <c r="Q12" i="53"/>
  <c r="O41" i="54" l="1"/>
  <c r="O37" i="54"/>
  <c r="O20" i="53"/>
  <c r="L58" i="41"/>
  <c r="L57" i="41"/>
  <c r="L56" i="41"/>
  <c r="L55" i="41"/>
  <c r="K58" i="41"/>
  <c r="K57" i="41"/>
  <c r="K56" i="41"/>
  <c r="K55" i="41"/>
  <c r="K56" i="54"/>
  <c r="K55" i="54"/>
  <c r="K58" i="54"/>
  <c r="K57" i="54"/>
  <c r="Q25" i="54"/>
  <c r="H56" i="54"/>
  <c r="H55" i="54"/>
  <c r="Q29" i="54"/>
  <c r="H57" i="54"/>
  <c r="H58" i="54"/>
  <c r="P29" i="54"/>
  <c r="E57" i="54"/>
  <c r="E58" i="54"/>
  <c r="P25" i="54"/>
  <c r="E55" i="54"/>
  <c r="E56" i="54"/>
  <c r="K57" i="53"/>
  <c r="K58" i="53"/>
  <c r="K56" i="53"/>
  <c r="K55" i="53"/>
  <c r="Q29" i="53"/>
  <c r="H58" i="53"/>
  <c r="H57" i="53"/>
  <c r="Q25" i="53"/>
  <c r="H55" i="53"/>
  <c r="H56" i="53"/>
  <c r="P25" i="53"/>
  <c r="E56" i="53"/>
  <c r="E55" i="53"/>
  <c r="P29" i="53"/>
  <c r="E58" i="53"/>
  <c r="E57" i="53"/>
  <c r="L29" i="42"/>
  <c r="J58" i="42"/>
  <c r="J57" i="42"/>
  <c r="L25" i="42"/>
  <c r="J55" i="42"/>
  <c r="J56" i="42"/>
  <c r="M12" i="41"/>
  <c r="O12" i="53"/>
  <c r="O18" i="54"/>
  <c r="O10" i="54"/>
  <c r="M19" i="41"/>
  <c r="O35" i="54"/>
  <c r="O15" i="54"/>
  <c r="M10" i="41"/>
  <c r="O42" i="53"/>
  <c r="O11" i="54"/>
  <c r="O32" i="53"/>
  <c r="O38" i="53"/>
  <c r="M38" i="41"/>
  <c r="O42" i="54"/>
  <c r="M16" i="41"/>
  <c r="O37" i="53"/>
  <c r="M11" i="41"/>
  <c r="O21" i="54"/>
  <c r="O35" i="53"/>
  <c r="O47" i="53"/>
  <c r="O38" i="54"/>
  <c r="O50" i="54"/>
  <c r="O18" i="53"/>
  <c r="M22" i="41"/>
  <c r="O32" i="54"/>
  <c r="O49" i="54"/>
  <c r="O20" i="54"/>
  <c r="O19" i="53"/>
  <c r="O23" i="53"/>
  <c r="O24" i="53"/>
  <c r="O41" i="53"/>
  <c r="M39" i="41"/>
  <c r="O14" i="54"/>
  <c r="O36" i="53"/>
  <c r="O43" i="53"/>
  <c r="O31" i="54"/>
  <c r="O47" i="54"/>
  <c r="O50" i="53"/>
  <c r="M21" i="41"/>
  <c r="M25" i="41"/>
  <c r="M36" i="41"/>
  <c r="O17" i="53"/>
  <c r="O16" i="54"/>
  <c r="O15" i="53"/>
  <c r="O16" i="53"/>
  <c r="O39" i="53"/>
  <c r="O10" i="53"/>
  <c r="P10" i="53"/>
  <c r="M18" i="41"/>
  <c r="P37" i="53"/>
  <c r="P50" i="53"/>
  <c r="O22" i="54"/>
  <c r="M43" i="41"/>
  <c r="M48" i="41"/>
  <c r="M15" i="41"/>
  <c r="O13" i="53"/>
  <c r="O43" i="54"/>
  <c r="P41" i="53"/>
  <c r="O24" i="54"/>
  <c r="O45" i="54"/>
  <c r="M24" i="41"/>
  <c r="M49" i="41"/>
  <c r="O25" i="54"/>
  <c r="O29" i="54"/>
  <c r="P35" i="53"/>
  <c r="O14" i="53"/>
  <c r="O13" i="54"/>
  <c r="O19" i="54"/>
  <c r="O44" i="53"/>
  <c r="P31" i="54"/>
  <c r="M45" i="41"/>
  <c r="O29" i="53"/>
  <c r="O25" i="53"/>
  <c r="O45" i="53"/>
  <c r="O30" i="54"/>
  <c r="O44" i="54"/>
  <c r="P50" i="54"/>
  <c r="M29" i="41"/>
  <c r="M33" i="41"/>
  <c r="M51" i="41"/>
  <c r="O21" i="53"/>
  <c r="O49" i="53"/>
  <c r="O51" i="54"/>
  <c r="O36" i="54"/>
  <c r="M30" i="41"/>
  <c r="M35" i="41"/>
  <c r="M14" i="41"/>
  <c r="M13" i="41"/>
  <c r="O11" i="53"/>
  <c r="M20" i="41"/>
  <c r="O30" i="53"/>
  <c r="P45" i="53"/>
  <c r="O23" i="54"/>
  <c r="Q24" i="54"/>
  <c r="Q45" i="54"/>
  <c r="Q10" i="53"/>
  <c r="Q10" i="54"/>
  <c r="P24" i="53"/>
  <c r="O31" i="53"/>
  <c r="P35" i="54"/>
  <c r="O39" i="54"/>
  <c r="O48" i="53"/>
  <c r="O48" i="54"/>
  <c r="Q44" i="53"/>
  <c r="Q41" i="54"/>
  <c r="O51" i="53"/>
  <c r="O33" i="53"/>
  <c r="O33" i="54"/>
  <c r="M57" i="41" l="1"/>
  <c r="M58" i="41"/>
  <c r="M55" i="41"/>
  <c r="M56" i="41"/>
  <c r="Q57" i="54"/>
  <c r="Q58" i="54"/>
  <c r="Q55" i="54"/>
  <c r="Q56" i="54"/>
  <c r="P55" i="54"/>
  <c r="P56" i="54"/>
  <c r="O58" i="54"/>
  <c r="O57" i="54"/>
  <c r="O56" i="54"/>
  <c r="O55" i="54"/>
  <c r="P58" i="54"/>
  <c r="P57" i="54"/>
  <c r="Q56" i="53"/>
  <c r="Q55" i="53"/>
  <c r="Q58" i="53"/>
  <c r="Q57" i="53"/>
  <c r="O58" i="53"/>
  <c r="O57" i="53"/>
  <c r="O55" i="53"/>
  <c r="O56" i="53"/>
  <c r="P57" i="53"/>
  <c r="P58" i="53"/>
  <c r="P56" i="53"/>
  <c r="P55" i="53"/>
  <c r="L56" i="42"/>
  <c r="L55" i="42"/>
  <c r="L58" i="42"/>
  <c r="L57" i="42"/>
</calcChain>
</file>

<file path=xl/sharedStrings.xml><?xml version="1.0" encoding="utf-8"?>
<sst xmlns="http://schemas.openxmlformats.org/spreadsheetml/2006/main" count="131" uniqueCount="66">
  <si>
    <t>Forecast</t>
  </si>
  <si>
    <t>Avg Annual Growth</t>
  </si>
  <si>
    <t>CALENDAR YEAR</t>
  </si>
  <si>
    <t>TOTAL</t>
  </si>
  <si>
    <t>JET FUEL</t>
  </si>
  <si>
    <t>TOTAL FUEL CONSUMED</t>
  </si>
  <si>
    <t>TABLE 28</t>
  </si>
  <si>
    <t>ACTIVE  GENERAL  AVIATION  AND  AIR  TAXI AIRCRAFT</t>
  </si>
  <si>
    <t>FIXED WING</t>
  </si>
  <si>
    <t>PISTON</t>
  </si>
  <si>
    <t>TURBINE</t>
  </si>
  <si>
    <t>ROTORCRAFT</t>
  </si>
  <si>
    <t>GENERAL</t>
  </si>
  <si>
    <t>AS OF DEC. 31</t>
  </si>
  <si>
    <t>SINGLE ENGINE</t>
  </si>
  <si>
    <t>MULTI- ENGINE</t>
  </si>
  <si>
    <t>TURBO PROP</t>
  </si>
  <si>
    <t>TURBO JET</t>
  </si>
  <si>
    <t>EXPERI- MENTAL**</t>
  </si>
  <si>
    <t>LIGHT SPORT AIRCRAFT**</t>
  </si>
  <si>
    <t>OTHER</t>
  </si>
  <si>
    <t>AVIATION FLEET</t>
  </si>
  <si>
    <t>TOTAL PISTONS</t>
  </si>
  <si>
    <t>TOTAL TURBINES</t>
  </si>
  <si>
    <t>Historical*</t>
  </si>
  <si>
    <t>2011E</t>
  </si>
  <si>
    <t xml:space="preserve">**Experimental Light-sport category that was previously shown under Sport Aircraft is moved under Experimental Aircraft category, starting in 2012. </t>
  </si>
  <si>
    <t xml:space="preserve">Note: An active aircraft is one that has a current registration and was flown at least one hour during the calendar year. </t>
  </si>
  <si>
    <t>TABLE 29</t>
  </si>
  <si>
    <t>ACTIVE  GENERAL  AVIATION  AND  AIR TAXI HOURS FLOWN</t>
  </si>
  <si>
    <t>(In Thousands)</t>
  </si>
  <si>
    <t>AVIATION HOURS</t>
  </si>
  <si>
    <t>TABLE 30</t>
  </si>
  <si>
    <t>ACTIVE  PILOTS  BY  TYPE  OF CERTIFICATE, EXCLUDING STUDENT PILOTS*</t>
  </si>
  <si>
    <t>RECREA- TIONAL</t>
  </si>
  <si>
    <t>SPORT PILOT</t>
  </si>
  <si>
    <t>PRIVATE</t>
  </si>
  <si>
    <t>COMMERCIAL</t>
  </si>
  <si>
    <t>AIRLINE TRANSPORT</t>
  </si>
  <si>
    <t>ROTOR- CRAFT ONLY</t>
  </si>
  <si>
    <t>GLIDER ONLY</t>
  </si>
  <si>
    <t>TOTAL LESS STUDENT PILOTS</t>
  </si>
  <si>
    <r>
      <t>INSTRUMENT RATED  PILOTS</t>
    </r>
    <r>
      <rPr>
        <vertAlign val="superscript"/>
        <sz val="12"/>
        <rFont val="Calibri"/>
        <family val="2"/>
        <scheme val="minor"/>
      </rPr>
      <t>1</t>
    </r>
  </si>
  <si>
    <t>Historical**</t>
  </si>
  <si>
    <t>** Source:  FAA U.S. Civil Airmen Statistics.</t>
  </si>
  <si>
    <r>
      <rPr>
        <vertAlign val="superscript"/>
        <sz val="11"/>
        <rFont val="Calibri"/>
        <family val="2"/>
        <scheme val="minor"/>
      </rPr>
      <t>*</t>
    </r>
    <r>
      <rPr>
        <sz val="11"/>
        <rFont val="Calibri"/>
        <family val="2"/>
        <scheme val="minor"/>
      </rPr>
      <t xml:space="preserve">Starting with April 2016, there is no expiration date on the new student pilot certificates. This generates a cumulative increase in the student pilot </t>
    </r>
  </si>
  <si>
    <t xml:space="preserve">  numbers and breaks the link between student pilot and private pilot or higher level certificates. Since there is no sufficient data yet to forecast</t>
  </si>
  <si>
    <t xml:space="preserve">  the student certificates unter the new rule, student pilot forecast is suspended and excluded from this table.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</si>
  <si>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>Instrument rated pilots should not be added to other categories in deriving total.</t>
    </r>
  </si>
  <si>
    <t>Note: An active pilot is a person with a pilot certificate and a valid medical certificate.</t>
  </si>
  <si>
    <t>TABLE 31</t>
  </si>
  <si>
    <t>GENERAL  AVIATION  AIRCRAFT  FUEL CONSUMPTION</t>
  </si>
  <si>
    <t>(In Millions of Gallons)</t>
  </si>
  <si>
    <t xml:space="preserve">      PISTON</t>
  </si>
  <si>
    <t>EXPERI- MENTAL** / OTHER</t>
  </si>
  <si>
    <t>LIGHT   SPORT**</t>
  </si>
  <si>
    <t>AVGAS</t>
  </si>
  <si>
    <t>*Source:  FAA APO Estimates.</t>
  </si>
  <si>
    <t>Note: Detail may not add to total because of independent rounding.</t>
  </si>
  <si>
    <t>GA PILOTS (EXCLUDING STUDENTS &amp; ATPs)</t>
  </si>
  <si>
    <t>2025E</t>
  </si>
  <si>
    <t>2025-26</t>
  </si>
  <si>
    <t>2026-36</t>
  </si>
  <si>
    <t>2026-46</t>
  </si>
  <si>
    <t>* Source:  2001-2010, 2012-2024, FAA General Aviation and Air Taxi Activity (and Avionics) Surveys.</t>
  </si>
  <si>
    <t>2010-25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</si>
</sst>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#,##0.0"/>
    <numFmt numFmtId="167" formatCode="#,##0.00%"/>
    <numFmt numFmtId="168" formatCode="_-* #,##0.00\ _z_ł_-;\-* #,##0.00\ _z_ł_-;_-* &quot;-&quot;??\ _z_ł_-;_-@_-"/>
    <numFmt numFmtId="169" formatCode="mmmm\ d\,\ yyyy"/>
    <numFmt numFmtId="170" formatCode="General_)"/>
    <numFmt numFmtId="171" formatCode="0.0"/>
    <numFmt numFmtId="176" formatCode="0.000"/>
    <numFmt numFmtId="178" formatCode="_(* #,##0_);_(* \(#,##0\);_(* &quot;-&quot;??_);_(@_)"/>
  </numFmts>
  <fonts count="86" x14ac:knownFonts="1"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Verdana"/>
      <family val="2"/>
    </font>
    <font>
      <sz val="1"/>
      <color indexed="9"/>
      <name val="Verdana"/>
      <family val="2"/>
    </font>
    <font>
      <sz val="11"/>
      <color indexed="8"/>
      <name val="Calibri"/>
      <family val="2"/>
    </font>
    <font>
      <sz val="12"/>
      <color theme="1"/>
      <name val="Arial"/>
      <family val="2"/>
    </font>
    <font>
      <sz val="11"/>
      <color indexed="9"/>
      <name val="Calibri"/>
      <family val="2"/>
    </font>
    <font>
      <sz val="11"/>
      <color theme="0"/>
      <name val="Calibri"/>
      <family val="2"/>
      <scheme val="minor"/>
    </font>
    <font>
      <sz val="12"/>
      <color theme="0"/>
      <name val="Arial"/>
      <family val="2"/>
    </font>
    <font>
      <sz val="11"/>
      <color indexed="20"/>
      <name val="Calibri"/>
      <family val="2"/>
    </font>
    <font>
      <sz val="11"/>
      <color rgb="FF9C0006"/>
      <name val="Calibri"/>
      <family val="2"/>
      <scheme val="minor"/>
    </font>
    <font>
      <sz val="12"/>
      <color rgb="FF9C0006"/>
      <name val="Arial"/>
      <family val="2"/>
    </font>
    <font>
      <b/>
      <sz val="11"/>
      <color indexed="52"/>
      <name val="Calibri"/>
      <family val="2"/>
    </font>
    <font>
      <b/>
      <sz val="11"/>
      <color rgb="FFFA7D00"/>
      <name val="Calibri"/>
      <family val="2"/>
      <scheme val="minor"/>
    </font>
    <font>
      <b/>
      <sz val="12"/>
      <color rgb="FFFA7D00"/>
      <name val="Arial"/>
      <family val="2"/>
    </font>
    <font>
      <b/>
      <sz val="11"/>
      <color indexed="9"/>
      <name val="Calibri"/>
      <family val="2"/>
    </font>
    <font>
      <b/>
      <sz val="11"/>
      <color theme="0"/>
      <name val="Calibri"/>
      <family val="2"/>
      <scheme val="minor"/>
    </font>
    <font>
      <b/>
      <sz val="12"/>
      <color theme="0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10"/>
      <name val="Times New Roman"/>
      <family val="1"/>
    </font>
    <font>
      <sz val="10"/>
      <name val="Verdana"/>
      <family val="2"/>
    </font>
    <font>
      <sz val="8"/>
      <name val="Arial"/>
      <family val="2"/>
    </font>
    <font>
      <i/>
      <sz val="11"/>
      <color indexed="23"/>
      <name val="Calibri"/>
      <family val="2"/>
    </font>
    <font>
      <i/>
      <sz val="11"/>
      <color rgb="FF7F7F7F"/>
      <name val="Calibri"/>
      <family val="2"/>
      <scheme val="minor"/>
    </font>
    <font>
      <i/>
      <sz val="12"/>
      <color rgb="FF7F7F7F"/>
      <name val="Arial"/>
      <family val="2"/>
    </font>
    <font>
      <u/>
      <sz val="11"/>
      <color rgb="FF004488"/>
      <name val="Calibri"/>
      <family val="2"/>
      <scheme val="minor"/>
    </font>
    <font>
      <sz val="11"/>
      <color indexed="17"/>
      <name val="Calibri"/>
      <family val="2"/>
    </font>
    <font>
      <sz val="11"/>
      <color rgb="FF006100"/>
      <name val="Calibri"/>
      <family val="2"/>
      <scheme val="minor"/>
    </font>
    <font>
      <sz val="12"/>
      <color rgb="FF006100"/>
      <name val="Arial"/>
      <family val="2"/>
    </font>
    <font>
      <b/>
      <sz val="15"/>
      <color indexed="56"/>
      <name val="Calibri"/>
      <family val="2"/>
    </font>
    <font>
      <b/>
      <sz val="15"/>
      <color theme="3"/>
      <name val="Calibri"/>
      <family val="2"/>
      <scheme val="minor"/>
    </font>
    <font>
      <b/>
      <sz val="13"/>
      <color indexed="56"/>
      <name val="Calibri"/>
      <family val="2"/>
    </font>
    <font>
      <b/>
      <sz val="13"/>
      <color theme="3"/>
      <name val="Calibri"/>
      <family val="2"/>
      <scheme val="minor"/>
    </font>
    <font>
      <b/>
      <sz val="11"/>
      <color indexed="56"/>
      <name val="Calibri"/>
      <family val="2"/>
    </font>
    <font>
      <b/>
      <sz val="11"/>
      <color theme="3"/>
      <name val="Calibri"/>
      <family val="2"/>
      <scheme val="minor"/>
    </font>
    <font>
      <u/>
      <sz val="10"/>
      <color indexed="12"/>
      <name val="Arial"/>
      <family val="2"/>
    </font>
    <font>
      <u/>
      <sz val="11"/>
      <color rgb="FF0066AA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62"/>
      <name val="Calibri"/>
      <family val="2"/>
    </font>
    <font>
      <sz val="11"/>
      <color rgb="FF3F3F76"/>
      <name val="Calibri"/>
      <family val="2"/>
      <scheme val="minor"/>
    </font>
    <font>
      <sz val="12"/>
      <color rgb="FF3F3F76"/>
      <name val="Arial"/>
      <family val="2"/>
    </font>
    <font>
      <sz val="11"/>
      <color indexed="52"/>
      <name val="Calibri"/>
      <family val="2"/>
    </font>
    <font>
      <sz val="11"/>
      <color rgb="FFFA7D00"/>
      <name val="Calibri"/>
      <family val="2"/>
      <scheme val="minor"/>
    </font>
    <font>
      <sz val="12"/>
      <color rgb="FFFA7D00"/>
      <name val="Arial"/>
      <family val="2"/>
    </font>
    <font>
      <sz val="11"/>
      <color indexed="60"/>
      <name val="Calibri"/>
      <family val="2"/>
    </font>
    <font>
      <sz val="11"/>
      <color rgb="FF9C6500"/>
      <name val="Calibri"/>
      <family val="2"/>
      <scheme val="minor"/>
    </font>
    <font>
      <sz val="12"/>
      <color rgb="FF9C6500"/>
      <name val="Arial"/>
      <family val="2"/>
    </font>
    <font>
      <sz val="12"/>
      <name val="Times New Roman"/>
      <family val="1"/>
    </font>
    <font>
      <sz val="10"/>
      <name val="Courier"/>
      <family val="3"/>
    </font>
    <font>
      <b/>
      <sz val="11"/>
      <color indexed="63"/>
      <name val="Calibri"/>
      <family val="2"/>
    </font>
    <font>
      <b/>
      <sz val="11"/>
      <color rgb="FF3F3F3F"/>
      <name val="Calibri"/>
      <family val="2"/>
      <scheme val="minor"/>
    </font>
    <font>
      <b/>
      <sz val="12"/>
      <color rgb="FF3F3F3F"/>
      <name val="Arial"/>
      <family val="2"/>
    </font>
    <font>
      <sz val="10"/>
      <color indexed="63"/>
      <name val="Verdana"/>
      <family val="2"/>
    </font>
    <font>
      <b/>
      <sz val="10"/>
      <color indexed="63"/>
      <name val="Arial"/>
      <family val="2"/>
    </font>
    <font>
      <b/>
      <sz val="10"/>
      <color indexed="9"/>
      <name val="Verdana"/>
      <family val="2"/>
    </font>
    <font>
      <b/>
      <sz val="10"/>
      <color indexed="63"/>
      <name val="Verdan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1"/>
      <color indexed="10"/>
      <name val="Calibri"/>
      <family val="2"/>
    </font>
    <font>
      <sz val="11"/>
      <color rgb="FFFF0000"/>
      <name val="Calibri"/>
      <family val="2"/>
      <scheme val="minor"/>
    </font>
    <font>
      <sz val="12"/>
      <color rgb="FFFF0000"/>
      <name val="Arial"/>
      <family val="2"/>
    </font>
    <font>
      <sz val="11"/>
      <color theme="1"/>
      <name val="verdana"/>
      <family val="2"/>
    </font>
    <font>
      <sz val="10"/>
      <name val="Arial"/>
      <family val="2"/>
    </font>
    <font>
      <sz val="11"/>
      <name val="Arial"/>
      <family val="2"/>
    </font>
    <font>
      <b/>
      <sz val="14"/>
      <name val="Calibri"/>
      <family val="2"/>
      <scheme val="minor"/>
    </font>
    <font>
      <sz val="10"/>
      <name val="Calibri"/>
      <family val="2"/>
      <scheme val="minor"/>
    </font>
    <font>
      <b/>
      <sz val="16"/>
      <name val="Calibri"/>
      <family val="2"/>
      <scheme val="minor"/>
    </font>
    <font>
      <b/>
      <u/>
      <sz val="14"/>
      <name val="Calibri"/>
      <family val="2"/>
      <scheme val="minor"/>
    </font>
    <font>
      <b/>
      <sz val="12"/>
      <name val="Calibri"/>
      <family val="2"/>
      <scheme val="minor"/>
    </font>
    <font>
      <sz val="10"/>
      <color indexed="10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sz val="12"/>
      <name val="Calibri"/>
      <family val="2"/>
      <scheme val="minor"/>
    </font>
    <font>
      <u/>
      <sz val="11"/>
      <name val="Calibri"/>
      <family val="2"/>
      <scheme val="minor"/>
    </font>
    <font>
      <vertAlign val="superscript"/>
      <sz val="11"/>
      <name val="Calibri"/>
      <family val="2"/>
      <scheme val="minor"/>
    </font>
    <font>
      <sz val="12"/>
      <color indexed="10"/>
      <name val="Calibri"/>
      <family val="2"/>
      <scheme val="minor"/>
    </font>
    <font>
      <vertAlign val="superscript"/>
      <sz val="12"/>
      <name val="Calibri"/>
      <family val="2"/>
      <scheme val="minor"/>
    </font>
    <font>
      <sz val="12"/>
      <name val="Arial"/>
      <family val="2"/>
    </font>
  </fonts>
  <fills count="6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62"/>
        <bgColor indexed="64"/>
      </patternFill>
    </fill>
    <fill>
      <patternFill patternType="solid">
        <fgColor indexed="61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5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45">
    <xf numFmtId="0" fontId="0" fillId="0" borderId="0"/>
    <xf numFmtId="0" fontId="7" fillId="0" borderId="0" applyNumberFormat="0">
      <alignment readingOrder="1"/>
      <protection locked="0"/>
    </xf>
    <xf numFmtId="0" fontId="7" fillId="0" borderId="0" applyNumberFormat="0">
      <alignment readingOrder="1"/>
      <protection locked="0"/>
    </xf>
    <xf numFmtId="0" fontId="7" fillId="0" borderId="0" applyNumberFormat="0">
      <alignment readingOrder="1"/>
      <protection locked="0"/>
    </xf>
    <xf numFmtId="0" fontId="7" fillId="0" borderId="0" applyNumberFormat="0">
      <alignment readingOrder="1"/>
      <protection locked="0"/>
    </xf>
    <xf numFmtId="0" fontId="8" fillId="0" borderId="0" applyNumberFormat="0">
      <alignment readingOrder="1"/>
      <protection locked="0"/>
    </xf>
    <xf numFmtId="0" fontId="7" fillId="0" borderId="0" applyNumberFormat="0">
      <alignment readingOrder="1"/>
      <protection locked="0"/>
    </xf>
    <xf numFmtId="167" fontId="7" fillId="0" borderId="0">
      <alignment readingOrder="1"/>
      <protection locked="0"/>
    </xf>
    <xf numFmtId="167" fontId="7" fillId="0" borderId="0">
      <alignment readingOrder="1"/>
      <protection locked="0"/>
    </xf>
    <xf numFmtId="0" fontId="7" fillId="0" borderId="0" applyNumberFormat="0">
      <alignment readingOrder="1"/>
      <protection locked="0"/>
    </xf>
    <xf numFmtId="0" fontId="7" fillId="0" borderId="0" applyNumberFormat="0">
      <alignment readingOrder="1"/>
      <protection locked="0"/>
    </xf>
    <xf numFmtId="4" fontId="7" fillId="0" borderId="0">
      <alignment readingOrder="1"/>
      <protection locked="0"/>
    </xf>
    <xf numFmtId="4" fontId="7" fillId="0" borderId="0">
      <alignment readingOrder="1"/>
      <protection locked="0"/>
    </xf>
    <xf numFmtId="0" fontId="7" fillId="0" borderId="0" applyNumberFormat="0">
      <alignment horizontal="center" readingOrder="1"/>
      <protection locked="0"/>
    </xf>
    <xf numFmtId="4" fontId="7" fillId="0" borderId="0">
      <alignment readingOrder="1"/>
      <protection locked="0"/>
    </xf>
    <xf numFmtId="0" fontId="9" fillId="33" borderId="0" applyNumberFormat="0" applyBorder="0" applyAlignment="0" applyProtection="0"/>
    <xf numFmtId="0" fontId="5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9" fillId="34" borderId="0" applyNumberFormat="0" applyBorder="0" applyAlignment="0" applyProtection="0"/>
    <xf numFmtId="0" fontId="5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9" fillId="35" borderId="0" applyNumberFormat="0" applyBorder="0" applyAlignment="0" applyProtection="0"/>
    <xf numFmtId="0" fontId="5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9" fillId="36" borderId="0" applyNumberFormat="0" applyBorder="0" applyAlignment="0" applyProtection="0"/>
    <xf numFmtId="0" fontId="5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9" fillId="37" borderId="0" applyNumberFormat="0" applyBorder="0" applyAlignment="0" applyProtection="0"/>
    <xf numFmtId="0" fontId="5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9" fillId="38" borderId="0" applyNumberFormat="0" applyBorder="0" applyAlignment="0" applyProtection="0"/>
    <xf numFmtId="0" fontId="5" fillId="30" borderId="0" applyNumberFormat="0" applyBorder="0" applyAlignment="0" applyProtection="0"/>
    <xf numFmtId="0" fontId="10" fillId="30" borderId="0" applyNumberFormat="0" applyBorder="0" applyAlignment="0" applyProtection="0"/>
    <xf numFmtId="0" fontId="10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9" fillId="39" borderId="0" applyNumberFormat="0" applyBorder="0" applyAlignment="0" applyProtection="0"/>
    <xf numFmtId="0" fontId="5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9" fillId="40" borderId="0" applyNumberFormat="0" applyBorder="0" applyAlignment="0" applyProtection="0"/>
    <xf numFmtId="0" fontId="5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9" fillId="41" borderId="0" applyNumberFormat="0" applyBorder="0" applyAlignment="0" applyProtection="0"/>
    <xf numFmtId="0" fontId="5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9" fillId="36" borderId="0" applyNumberFormat="0" applyBorder="0" applyAlignment="0" applyProtection="0"/>
    <xf numFmtId="0" fontId="5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9" fillId="39" borderId="0" applyNumberFormat="0" applyBorder="0" applyAlignment="0" applyProtection="0"/>
    <xf numFmtId="0" fontId="5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9" fillId="42" borderId="0" applyNumberFormat="0" applyBorder="0" applyAlignment="0" applyProtection="0"/>
    <xf numFmtId="0" fontId="5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11" fillId="43" borderId="0" applyNumberFormat="0" applyBorder="0" applyAlignment="0" applyProtection="0"/>
    <xf numFmtId="0" fontId="12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1" fillId="40" borderId="0" applyNumberFormat="0" applyBorder="0" applyAlignment="0" applyProtection="0"/>
    <xf numFmtId="0" fontId="12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1" fillId="41" borderId="0" applyNumberFormat="0" applyBorder="0" applyAlignment="0" applyProtection="0"/>
    <xf numFmtId="0" fontId="12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1" fillId="44" borderId="0" applyNumberFormat="0" applyBorder="0" applyAlignment="0" applyProtection="0"/>
    <xf numFmtId="0" fontId="12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1" fillId="45" borderId="0" applyNumberFormat="0" applyBorder="0" applyAlignment="0" applyProtection="0"/>
    <xf numFmtId="0" fontId="12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1" fillId="46" borderId="0" applyNumberFormat="0" applyBorder="0" applyAlignment="0" applyProtection="0"/>
    <xf numFmtId="0" fontId="12" fillId="32" borderId="0" applyNumberFormat="0" applyBorder="0" applyAlignment="0" applyProtection="0"/>
    <xf numFmtId="0" fontId="13" fillId="32" borderId="0" applyNumberFormat="0" applyBorder="0" applyAlignment="0" applyProtection="0"/>
    <xf numFmtId="0" fontId="13" fillId="32" borderId="0" applyNumberFormat="0" applyBorder="0" applyAlignment="0" applyProtection="0"/>
    <xf numFmtId="0" fontId="11" fillId="47" borderId="0" applyNumberFormat="0" applyBorder="0" applyAlignment="0" applyProtection="0"/>
    <xf numFmtId="0" fontId="12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1" fillId="48" borderId="0" applyNumberFormat="0" applyBorder="0" applyAlignment="0" applyProtection="0"/>
    <xf numFmtId="0" fontId="12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1" fillId="49" borderId="0" applyNumberFormat="0" applyBorder="0" applyAlignment="0" applyProtection="0"/>
    <xf numFmtId="0" fontId="12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1" fillId="44" borderId="0" applyNumberFormat="0" applyBorder="0" applyAlignment="0" applyProtection="0"/>
    <xf numFmtId="0" fontId="12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1" fillId="45" borderId="0" applyNumberFormat="0" applyBorder="0" applyAlignment="0" applyProtection="0"/>
    <xf numFmtId="0" fontId="12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1" fillId="50" borderId="0" applyNumberFormat="0" applyBorder="0" applyAlignment="0" applyProtection="0"/>
    <xf numFmtId="0" fontId="12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4" fillId="34" borderId="0" applyNumberFormat="0" applyBorder="0" applyAlignment="0" applyProtection="0"/>
    <xf numFmtId="0" fontId="15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7" fillId="51" borderId="10" applyNumberFormat="0" applyAlignment="0" applyProtection="0"/>
    <xf numFmtId="0" fontId="18" fillId="6" borderId="4" applyNumberFormat="0" applyAlignment="0" applyProtection="0"/>
    <xf numFmtId="0" fontId="17" fillId="51" borderId="10" applyNumberFormat="0" applyAlignment="0" applyProtection="0"/>
    <xf numFmtId="0" fontId="19" fillId="6" borderId="4" applyNumberFormat="0" applyAlignment="0" applyProtection="0"/>
    <xf numFmtId="0" fontId="19" fillId="6" borderId="4" applyNumberFormat="0" applyAlignment="0" applyProtection="0"/>
    <xf numFmtId="0" fontId="20" fillId="52" borderId="11" applyNumberFormat="0" applyAlignment="0" applyProtection="0"/>
    <xf numFmtId="0" fontId="21" fillId="7" borderId="7" applyNumberFormat="0" applyAlignment="0" applyProtection="0"/>
    <xf numFmtId="0" fontId="22" fillId="7" borderId="7" applyNumberFormat="0" applyAlignment="0" applyProtection="0"/>
    <xf numFmtId="0" fontId="22" fillId="7" borderId="7" applyNumberFormat="0" applyAlignment="0" applyProtection="0"/>
    <xf numFmtId="38" fontId="2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0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3" fontId="6" fillId="0" borderId="0" applyFill="0" applyBorder="0" applyAlignment="0" applyProtection="0"/>
    <xf numFmtId="44" fontId="6" fillId="0" borderId="0" applyFont="0" applyFill="0" applyBorder="0" applyAlignment="0" applyProtection="0"/>
    <xf numFmtId="5" fontId="6" fillId="0" borderId="0" applyFill="0" applyBorder="0" applyAlignment="0" applyProtection="0"/>
    <xf numFmtId="169" fontId="6" fillId="0" borderId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2" fontId="6" fillId="0" borderId="0" applyFill="0" applyBorder="0" applyAlignment="0" applyProtection="0"/>
    <xf numFmtId="0" fontId="31" fillId="0" borderId="0" applyNumberFormat="0" applyFill="0" applyBorder="0" applyAlignment="0" applyProtection="0"/>
    <xf numFmtId="0" fontId="32" fillId="35" borderId="0" applyNumberFormat="0" applyBorder="0" applyAlignment="0" applyProtection="0"/>
    <xf numFmtId="0" fontId="33" fillId="2" borderId="0" applyNumberFormat="0" applyBorder="0" applyAlignment="0" applyProtection="0"/>
    <xf numFmtId="0" fontId="34" fillId="2" borderId="0" applyNumberFormat="0" applyBorder="0" applyAlignment="0" applyProtection="0"/>
    <xf numFmtId="0" fontId="34" fillId="2" borderId="0" applyNumberFormat="0" applyBorder="0" applyAlignment="0" applyProtection="0"/>
    <xf numFmtId="0" fontId="35" fillId="0" borderId="12" applyNumberFormat="0" applyFill="0" applyAlignment="0" applyProtection="0"/>
    <xf numFmtId="0" fontId="36" fillId="0" borderId="1" applyNumberFormat="0" applyFill="0" applyAlignment="0" applyProtection="0"/>
    <xf numFmtId="0" fontId="2" fillId="0" borderId="1" applyNumberFormat="0" applyFill="0" applyAlignment="0" applyProtection="0"/>
    <xf numFmtId="0" fontId="2" fillId="0" borderId="1" applyNumberFormat="0" applyFill="0" applyAlignment="0" applyProtection="0"/>
    <xf numFmtId="0" fontId="37" fillId="0" borderId="13" applyNumberFormat="0" applyFill="0" applyAlignment="0" applyProtection="0"/>
    <xf numFmtId="0" fontId="38" fillId="0" borderId="2" applyNumberFormat="0" applyFill="0" applyAlignment="0" applyProtection="0"/>
    <xf numFmtId="0" fontId="3" fillId="0" borderId="2" applyNumberFormat="0" applyFill="0" applyAlignment="0" applyProtection="0"/>
    <xf numFmtId="0" fontId="3" fillId="0" borderId="2" applyNumberFormat="0" applyFill="0" applyAlignment="0" applyProtection="0"/>
    <xf numFmtId="0" fontId="39" fillId="0" borderId="14" applyNumberFormat="0" applyFill="0" applyAlignment="0" applyProtection="0"/>
    <xf numFmtId="0" fontId="40" fillId="0" borderId="3" applyNumberFormat="0" applyFill="0" applyAlignment="0" applyProtection="0"/>
    <xf numFmtId="0" fontId="4" fillId="0" borderId="3" applyNumberFormat="0" applyFill="0" applyAlignment="0" applyProtection="0"/>
    <xf numFmtId="0" fontId="4" fillId="0" borderId="3" applyNumberFormat="0" applyFill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/>
    <xf numFmtId="0" fontId="44" fillId="38" borderId="10" applyNumberFormat="0" applyAlignment="0" applyProtection="0"/>
    <xf numFmtId="0" fontId="45" fillId="5" borderId="4" applyNumberFormat="0" applyAlignment="0" applyProtection="0"/>
    <xf numFmtId="0" fontId="44" fillId="38" borderId="10" applyNumberFormat="0" applyAlignment="0" applyProtection="0"/>
    <xf numFmtId="0" fontId="46" fillId="5" borderId="4" applyNumberFormat="0" applyAlignment="0" applyProtection="0"/>
    <xf numFmtId="0" fontId="46" fillId="5" borderId="4" applyNumberFormat="0" applyAlignment="0" applyProtection="0"/>
    <xf numFmtId="0" fontId="47" fillId="0" borderId="15" applyNumberFormat="0" applyFill="0" applyAlignment="0" applyProtection="0"/>
    <xf numFmtId="0" fontId="48" fillId="0" borderId="6" applyNumberFormat="0" applyFill="0" applyAlignment="0" applyProtection="0"/>
    <xf numFmtId="0" fontId="49" fillId="0" borderId="6" applyNumberFormat="0" applyFill="0" applyAlignment="0" applyProtection="0"/>
    <xf numFmtId="0" fontId="49" fillId="0" borderId="6" applyNumberFormat="0" applyFill="0" applyAlignment="0" applyProtection="0"/>
    <xf numFmtId="0" fontId="50" fillId="53" borderId="0" applyNumberFormat="0" applyBorder="0" applyAlignment="0" applyProtection="0"/>
    <xf numFmtId="0" fontId="51" fillId="4" borderId="0" applyNumberFormat="0" applyBorder="0" applyAlignment="0" applyProtection="0"/>
    <xf numFmtId="0" fontId="52" fillId="4" borderId="0" applyNumberFormat="0" applyBorder="0" applyAlignment="0" applyProtection="0"/>
    <xf numFmtId="0" fontId="52" fillId="4" borderId="0" applyNumberFormat="0" applyBorder="0" applyAlignment="0" applyProtection="0"/>
    <xf numFmtId="0" fontId="5" fillId="0" borderId="0"/>
    <xf numFmtId="0" fontId="2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4" fillId="0" borderId="0"/>
    <xf numFmtId="0" fontId="6" fillId="0" borderId="0"/>
    <xf numFmtId="0" fontId="6" fillId="0" borderId="0"/>
    <xf numFmtId="0" fontId="24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165" fontId="53" fillId="0" borderId="0"/>
    <xf numFmtId="0" fontId="24" fillId="0" borderId="0"/>
    <xf numFmtId="0" fontId="2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5" fontId="53" fillId="0" borderId="0"/>
    <xf numFmtId="0" fontId="26" fillId="0" borderId="0" applyNumberFormat="0" applyFont="0">
      <alignment readingOrder="1"/>
      <protection locked="0"/>
    </xf>
    <xf numFmtId="0" fontId="24" fillId="0" borderId="0"/>
    <xf numFmtId="0" fontId="6" fillId="0" borderId="0"/>
    <xf numFmtId="0" fontId="5" fillId="0" borderId="0"/>
    <xf numFmtId="0" fontId="24" fillId="0" borderId="0"/>
    <xf numFmtId="0" fontId="10" fillId="0" borderId="0"/>
    <xf numFmtId="0" fontId="25" fillId="0" borderId="0"/>
    <xf numFmtId="0" fontId="24" fillId="0" borderId="0"/>
    <xf numFmtId="170" fontId="54" fillId="0" borderId="0"/>
    <xf numFmtId="0" fontId="5" fillId="0" borderId="0"/>
    <xf numFmtId="0" fontId="6" fillId="0" borderId="0"/>
    <xf numFmtId="0" fontId="10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27" fillId="0" borderId="0"/>
    <xf numFmtId="0" fontId="27" fillId="0" borderId="0"/>
    <xf numFmtId="0" fontId="5" fillId="0" borderId="0"/>
    <xf numFmtId="0" fontId="5" fillId="0" borderId="0"/>
    <xf numFmtId="0" fontId="24" fillId="0" borderId="0"/>
    <xf numFmtId="0" fontId="24" fillId="0" borderId="0"/>
    <xf numFmtId="0" fontId="24" fillId="0" borderId="0"/>
    <xf numFmtId="0" fontId="27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27" fillId="54" borderId="16" applyNumberFormat="0" applyFont="0" applyAlignment="0" applyProtection="0"/>
    <xf numFmtId="0" fontId="9" fillId="54" borderId="16" applyNumberFormat="0" applyFont="0" applyAlignment="0" applyProtection="0"/>
    <xf numFmtId="0" fontId="5" fillId="8" borderId="8" applyNumberFormat="0" applyFont="0" applyAlignment="0" applyProtection="0"/>
    <xf numFmtId="0" fontId="9" fillId="54" borderId="16" applyNumberFormat="0" applyFont="0" applyAlignment="0" applyProtection="0"/>
    <xf numFmtId="0" fontId="10" fillId="8" borderId="8" applyNumberFormat="0" applyFont="0" applyAlignment="0" applyProtection="0"/>
    <xf numFmtId="0" fontId="27" fillId="54" borderId="16" applyNumberFormat="0" applyFont="0" applyAlignment="0" applyProtection="0"/>
    <xf numFmtId="0" fontId="10" fillId="8" borderId="8" applyNumberFormat="0" applyFont="0" applyAlignment="0" applyProtection="0"/>
    <xf numFmtId="0" fontId="5" fillId="8" borderId="8" applyNumberFormat="0" applyFont="0" applyAlignment="0" applyProtection="0"/>
    <xf numFmtId="0" fontId="5" fillId="8" borderId="8" applyNumberFormat="0" applyFont="0" applyAlignment="0" applyProtection="0"/>
    <xf numFmtId="0" fontId="5" fillId="8" borderId="8" applyNumberFormat="0" applyFont="0" applyAlignment="0" applyProtection="0"/>
    <xf numFmtId="0" fontId="5" fillId="8" borderId="8" applyNumberFormat="0" applyFont="0" applyAlignment="0" applyProtection="0"/>
    <xf numFmtId="0" fontId="5" fillId="8" borderId="8" applyNumberFormat="0" applyFont="0" applyAlignment="0" applyProtection="0"/>
    <xf numFmtId="0" fontId="5" fillId="8" borderId="8" applyNumberFormat="0" applyFont="0" applyAlignment="0" applyProtection="0"/>
    <xf numFmtId="0" fontId="5" fillId="8" borderId="8" applyNumberFormat="0" applyFont="0" applyAlignment="0" applyProtection="0"/>
    <xf numFmtId="0" fontId="5" fillId="8" borderId="8" applyNumberFormat="0" applyFont="0" applyAlignment="0" applyProtection="0"/>
    <xf numFmtId="0" fontId="55" fillId="51" borderId="17" applyNumberFormat="0" applyAlignment="0" applyProtection="0"/>
    <xf numFmtId="0" fontId="56" fillId="6" borderId="5" applyNumberFormat="0" applyAlignment="0" applyProtection="0"/>
    <xf numFmtId="0" fontId="55" fillId="51" borderId="17" applyNumberFormat="0" applyAlignment="0" applyProtection="0"/>
    <xf numFmtId="0" fontId="57" fillId="6" borderId="5" applyNumberFormat="0" applyAlignment="0" applyProtection="0"/>
    <xf numFmtId="0" fontId="57" fillId="6" borderId="5" applyNumberFormat="0" applyAlignment="0" applyProtection="0"/>
    <xf numFmtId="9" fontId="24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2" fontId="6" fillId="0" borderId="0" applyFill="0" applyBorder="0" applyProtection="0">
      <alignment horizontal="right"/>
    </xf>
    <xf numFmtId="0" fontId="58" fillId="55" borderId="18" applyNumberFormat="0" applyAlignment="0" applyProtection="0"/>
    <xf numFmtId="0" fontId="58" fillId="55" borderId="18" applyNumberFormat="0" applyAlignment="0" applyProtection="0"/>
    <xf numFmtId="0" fontId="58" fillId="55" borderId="18" applyNumberFormat="0" applyAlignment="0" applyProtection="0"/>
    <xf numFmtId="2" fontId="58" fillId="56" borderId="18" applyProtection="0">
      <alignment horizontal="right"/>
    </xf>
    <xf numFmtId="2" fontId="58" fillId="56" borderId="18" applyProtection="0">
      <alignment horizontal="right"/>
    </xf>
    <xf numFmtId="2" fontId="58" fillId="56" borderId="18" applyProtection="0">
      <alignment horizontal="right"/>
    </xf>
    <xf numFmtId="14" fontId="59" fillId="55" borderId="0" applyBorder="0" applyProtection="0">
      <alignment horizontal="left"/>
    </xf>
    <xf numFmtId="171" fontId="7" fillId="57" borderId="18" applyProtection="0">
      <alignment horizontal="right"/>
    </xf>
    <xf numFmtId="171" fontId="7" fillId="57" borderId="18" applyProtection="0">
      <alignment horizontal="right"/>
    </xf>
    <xf numFmtId="171" fontId="7" fillId="57" borderId="18" applyProtection="0">
      <alignment horizontal="right"/>
    </xf>
    <xf numFmtId="2" fontId="7" fillId="57" borderId="18" applyProtection="0">
      <alignment horizontal="right"/>
    </xf>
    <xf numFmtId="2" fontId="7" fillId="57" borderId="18" applyProtection="0">
      <alignment horizontal="right"/>
    </xf>
    <xf numFmtId="2" fontId="7" fillId="57" borderId="18" applyProtection="0">
      <alignment horizontal="right"/>
    </xf>
    <xf numFmtId="14" fontId="60" fillId="58" borderId="18" applyProtection="0">
      <alignment horizontal="right"/>
    </xf>
    <xf numFmtId="14" fontId="60" fillId="58" borderId="18" applyProtection="0">
      <alignment horizontal="right"/>
    </xf>
    <xf numFmtId="14" fontId="60" fillId="58" borderId="18" applyProtection="0">
      <alignment horizontal="right"/>
    </xf>
    <xf numFmtId="14" fontId="60" fillId="58" borderId="18" applyProtection="0">
      <alignment horizontal="left"/>
    </xf>
    <xf numFmtId="14" fontId="60" fillId="58" borderId="18" applyProtection="0">
      <alignment horizontal="left"/>
    </xf>
    <xf numFmtId="14" fontId="60" fillId="58" borderId="18" applyProtection="0">
      <alignment horizontal="left"/>
    </xf>
    <xf numFmtId="0" fontId="61" fillId="55" borderId="18" applyNumberFormat="0" applyProtection="0">
      <alignment horizontal="left"/>
    </xf>
    <xf numFmtId="0" fontId="61" fillId="55" borderId="18" applyNumberFormat="0" applyProtection="0">
      <alignment horizontal="left"/>
    </xf>
    <xf numFmtId="0" fontId="61" fillId="55" borderId="18" applyNumberFormat="0" applyProtection="0">
      <alignment horizontal="left"/>
    </xf>
    <xf numFmtId="0" fontId="6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63" fillId="0" borderId="19" applyNumberFormat="0" applyFill="0" applyAlignment="0" applyProtection="0"/>
    <xf numFmtId="0" fontId="64" fillId="0" borderId="9" applyNumberFormat="0" applyFill="0" applyAlignment="0" applyProtection="0"/>
    <xf numFmtId="0" fontId="63" fillId="0" borderId="19" applyNumberFormat="0" applyFill="0" applyAlignment="0" applyProtection="0"/>
    <xf numFmtId="0" fontId="65" fillId="0" borderId="9" applyNumberFormat="0" applyFill="0" applyAlignment="0" applyProtection="0"/>
    <xf numFmtId="0" fontId="65" fillId="0" borderId="9" applyNumberFormat="0" applyFill="0" applyAlignment="0" applyProtection="0"/>
    <xf numFmtId="0" fontId="6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9" fillId="0" borderId="0"/>
    <xf numFmtId="0" fontId="1" fillId="0" borderId="0" applyNumberFormat="0" applyFill="0" applyBorder="0" applyAlignment="0" applyProtection="0"/>
    <xf numFmtId="0" fontId="36" fillId="0" borderId="1" applyNumberFormat="0" applyFill="0" applyAlignment="0" applyProtection="0"/>
    <xf numFmtId="0" fontId="38" fillId="0" borderId="2" applyNumberFormat="0" applyFill="0" applyAlignment="0" applyProtection="0"/>
    <xf numFmtId="0" fontId="40" fillId="0" borderId="3" applyNumberFormat="0" applyFill="0" applyAlignment="0" applyProtection="0"/>
    <xf numFmtId="0" fontId="40" fillId="0" borderId="0" applyNumberFormat="0" applyFill="0" applyBorder="0" applyAlignment="0" applyProtection="0"/>
    <xf numFmtId="0" fontId="33" fillId="2" borderId="0" applyNumberFormat="0" applyBorder="0" applyAlignment="0" applyProtection="0"/>
    <xf numFmtId="0" fontId="15" fillId="3" borderId="0" applyNumberFormat="0" applyBorder="0" applyAlignment="0" applyProtection="0"/>
    <xf numFmtId="0" fontId="51" fillId="4" borderId="0" applyNumberFormat="0" applyBorder="0" applyAlignment="0" applyProtection="0"/>
    <xf numFmtId="0" fontId="45" fillId="5" borderId="4" applyNumberFormat="0" applyAlignment="0" applyProtection="0"/>
    <xf numFmtId="0" fontId="56" fillId="6" borderId="5" applyNumberFormat="0" applyAlignment="0" applyProtection="0"/>
    <xf numFmtId="0" fontId="18" fillId="6" borderId="4" applyNumberFormat="0" applyAlignment="0" applyProtection="0"/>
    <xf numFmtId="0" fontId="48" fillId="0" borderId="6" applyNumberFormat="0" applyFill="0" applyAlignment="0" applyProtection="0"/>
    <xf numFmtId="0" fontId="21" fillId="7" borderId="7" applyNumberFormat="0" applyAlignment="0" applyProtection="0"/>
    <xf numFmtId="0" fontId="67" fillId="0" borderId="0" applyNumberFormat="0" applyFill="0" applyBorder="0" applyAlignment="0" applyProtection="0"/>
    <xf numFmtId="0" fontId="5" fillId="8" borderId="8" applyNumberFormat="0" applyFont="0" applyAlignment="0" applyProtection="0"/>
    <xf numFmtId="0" fontId="29" fillId="0" borderId="0" applyNumberFormat="0" applyFill="0" applyBorder="0" applyAlignment="0" applyProtection="0"/>
    <xf numFmtId="0" fontId="64" fillId="0" borderId="9" applyNumberFormat="0" applyFill="0" applyAlignment="0" applyProtection="0"/>
    <xf numFmtId="0" fontId="12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12" fillId="24" borderId="0" applyNumberFormat="0" applyBorder="0" applyAlignment="0" applyProtection="0"/>
    <xf numFmtId="0" fontId="12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12" fillId="28" borderId="0" applyNumberFormat="0" applyBorder="0" applyAlignment="0" applyProtection="0"/>
    <xf numFmtId="0" fontId="12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12" fillId="32" borderId="0" applyNumberFormat="0" applyBorder="0" applyAlignment="0" applyProtection="0"/>
    <xf numFmtId="0" fontId="26" fillId="0" borderId="0" applyNumberFormat="0" applyFont="0">
      <alignment readingOrder="1"/>
      <protection locked="0"/>
    </xf>
    <xf numFmtId="0" fontId="26" fillId="0" borderId="0" applyNumberFormat="0" applyFont="0">
      <alignment readingOrder="1"/>
      <protection locked="0"/>
    </xf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70" fillId="0" borderId="0"/>
    <xf numFmtId="43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85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10" fillId="0" borderId="0"/>
    <xf numFmtId="0" fontId="25" fillId="0" borderId="0"/>
    <xf numFmtId="0" fontId="10" fillId="0" borderId="0"/>
    <xf numFmtId="9" fontId="25" fillId="0" borderId="0" applyFont="0" applyFill="0" applyBorder="0" applyAlignment="0" applyProtection="0"/>
  </cellStyleXfs>
  <cellXfs count="129">
    <xf numFmtId="0" fontId="0" fillId="0" borderId="0" xfId="0"/>
    <xf numFmtId="0" fontId="6" fillId="0" borderId="0" xfId="426"/>
    <xf numFmtId="178" fontId="6" fillId="0" borderId="0" xfId="177" applyNumberFormat="1" applyFont="1"/>
    <xf numFmtId="0" fontId="72" fillId="0" borderId="0" xfId="426" applyFont="1" applyAlignment="1">
      <alignment horizontal="centerContinuous"/>
    </xf>
    <xf numFmtId="0" fontId="73" fillId="0" borderId="0" xfId="426" applyFont="1" applyAlignment="1">
      <alignment horizontal="centerContinuous"/>
    </xf>
    <xf numFmtId="0" fontId="73" fillId="0" borderId="0" xfId="426" applyFont="1"/>
    <xf numFmtId="0" fontId="74" fillId="0" borderId="0" xfId="426" applyFont="1" applyAlignment="1">
      <alignment horizontal="centerContinuous"/>
    </xf>
    <xf numFmtId="176" fontId="73" fillId="0" borderId="0" xfId="426" applyNumberFormat="1" applyFont="1" applyAlignment="1">
      <alignment horizontal="centerContinuous"/>
    </xf>
    <xf numFmtId="0" fontId="76" fillId="0" borderId="0" xfId="426" applyFont="1" applyAlignment="1">
      <alignment horizontal="centerContinuous"/>
    </xf>
    <xf numFmtId="178" fontId="73" fillId="0" borderId="0" xfId="177" applyNumberFormat="1" applyFont="1"/>
    <xf numFmtId="0" fontId="73" fillId="60" borderId="0" xfId="426" applyFont="1" applyFill="1"/>
    <xf numFmtId="0" fontId="78" fillId="0" borderId="0" xfId="426" applyFont="1"/>
    <xf numFmtId="0" fontId="81" fillId="0" borderId="0" xfId="261" applyFont="1" applyAlignment="1">
      <alignment horizontal="left"/>
    </xf>
    <xf numFmtId="0" fontId="78" fillId="0" borderId="0" xfId="260" applyFont="1"/>
    <xf numFmtId="0" fontId="80" fillId="0" borderId="0" xfId="426" applyFont="1"/>
    <xf numFmtId="49" fontId="80" fillId="61" borderId="0" xfId="426" applyNumberFormat="1" applyFont="1" applyFill="1"/>
    <xf numFmtId="0" fontId="80" fillId="61" borderId="0" xfId="426" applyFont="1" applyFill="1" applyAlignment="1">
      <alignment horizontal="centerContinuous" wrapText="1"/>
    </xf>
    <xf numFmtId="0" fontId="80" fillId="61" borderId="0" xfId="426" applyFont="1" applyFill="1" applyAlignment="1">
      <alignment horizontal="centerContinuous"/>
    </xf>
    <xf numFmtId="0" fontId="80" fillId="61" borderId="0" xfId="426" applyFont="1" applyFill="1" applyAlignment="1">
      <alignment horizontal="center"/>
    </xf>
    <xf numFmtId="0" fontId="80" fillId="59" borderId="0" xfId="261" applyFont="1" applyFill="1" applyAlignment="1">
      <alignment horizontal="left"/>
    </xf>
    <xf numFmtId="3" fontId="80" fillId="59" borderId="0" xfId="426" applyNumberFormat="1" applyFont="1" applyFill="1" applyAlignment="1">
      <alignment horizontal="center"/>
    </xf>
    <xf numFmtId="3" fontId="80" fillId="0" borderId="0" xfId="426" applyNumberFormat="1" applyFont="1" applyAlignment="1">
      <alignment horizontal="center"/>
    </xf>
    <xf numFmtId="37" fontId="80" fillId="0" borderId="0" xfId="426" applyNumberFormat="1" applyFont="1" applyAlignment="1">
      <alignment horizontal="center"/>
    </xf>
    <xf numFmtId="0" fontId="80" fillId="0" borderId="0" xfId="261" applyFont="1" applyAlignment="1">
      <alignment horizontal="left"/>
    </xf>
    <xf numFmtId="0" fontId="80" fillId="0" borderId="0" xfId="0" applyFont="1" applyAlignment="1">
      <alignment horizontal="left"/>
    </xf>
    <xf numFmtId="0" fontId="80" fillId="60" borderId="0" xfId="261" applyFont="1" applyFill="1" applyAlignment="1">
      <alignment horizontal="left"/>
    </xf>
    <xf numFmtId="3" fontId="80" fillId="60" borderId="0" xfId="426" applyNumberFormat="1" applyFont="1" applyFill="1" applyAlignment="1">
      <alignment horizontal="center"/>
    </xf>
    <xf numFmtId="0" fontId="80" fillId="59" borderId="0" xfId="0" applyFont="1" applyFill="1" applyAlignment="1">
      <alignment horizontal="left"/>
    </xf>
    <xf numFmtId="0" fontId="80" fillId="60" borderId="0" xfId="0" applyFont="1" applyFill="1" applyAlignment="1">
      <alignment horizontal="left"/>
    </xf>
    <xf numFmtId="164" fontId="80" fillId="0" borderId="0" xfId="322" applyNumberFormat="1" applyFont="1" applyAlignment="1">
      <alignment horizontal="center"/>
    </xf>
    <xf numFmtId="164" fontId="80" fillId="59" borderId="0" xfId="322" applyNumberFormat="1" applyFont="1" applyFill="1" applyAlignment="1">
      <alignment horizontal="center"/>
    </xf>
    <xf numFmtId="3" fontId="80" fillId="59" borderId="0" xfId="261" applyNumberFormat="1" applyFont="1" applyFill="1" applyAlignment="1">
      <alignment horizontal="center"/>
    </xf>
    <xf numFmtId="3" fontId="80" fillId="0" borderId="0" xfId="261" applyNumberFormat="1" applyFont="1" applyAlignment="1">
      <alignment horizontal="center"/>
    </xf>
    <xf numFmtId="0" fontId="78" fillId="0" borderId="0" xfId="260" applyFont="1" applyAlignment="1">
      <alignment horizontal="left"/>
    </xf>
    <xf numFmtId="0" fontId="81" fillId="0" borderId="0" xfId="0" applyFont="1" applyAlignment="1">
      <alignment horizontal="left"/>
    </xf>
    <xf numFmtId="10" fontId="73" fillId="0" borderId="0" xfId="338" applyNumberFormat="1" applyFont="1"/>
    <xf numFmtId="0" fontId="73" fillId="0" borderId="0" xfId="426" applyFont="1" applyAlignment="1">
      <alignment horizontal="right"/>
    </xf>
    <xf numFmtId="165" fontId="80" fillId="0" borderId="0" xfId="426" applyNumberFormat="1" applyFont="1" applyAlignment="1">
      <alignment horizontal="center"/>
    </xf>
    <xf numFmtId="0" fontId="79" fillId="0" borderId="0" xfId="426" applyFont="1" applyAlignment="1">
      <alignment horizontal="centerContinuous"/>
    </xf>
    <xf numFmtId="3" fontId="80" fillId="0" borderId="0" xfId="260" applyNumberFormat="1" applyFont="1" applyAlignment="1">
      <alignment horizontal="center"/>
    </xf>
    <xf numFmtId="3" fontId="80" fillId="0" borderId="0" xfId="260" applyNumberFormat="1" applyFont="1" applyAlignment="1" applyProtection="1">
      <alignment horizontal="center"/>
      <protection locked="0"/>
    </xf>
    <xf numFmtId="37" fontId="80" fillId="0" borderId="0" xfId="260" applyNumberFormat="1" applyFont="1" applyAlignment="1">
      <alignment horizontal="center"/>
    </xf>
    <xf numFmtId="3" fontId="80" fillId="59" borderId="0" xfId="260" applyNumberFormat="1" applyFont="1" applyFill="1" applyAlignment="1">
      <alignment horizontal="center"/>
    </xf>
    <xf numFmtId="3" fontId="80" fillId="59" borderId="0" xfId="260" applyNumberFormat="1" applyFont="1" applyFill="1" applyAlignment="1" applyProtection="1">
      <alignment horizontal="center"/>
      <protection locked="0"/>
    </xf>
    <xf numFmtId="37" fontId="80" fillId="59" borderId="0" xfId="260" applyNumberFormat="1" applyFont="1" applyFill="1" applyAlignment="1" applyProtection="1">
      <alignment horizontal="center"/>
      <protection locked="0"/>
    </xf>
    <xf numFmtId="37" fontId="80" fillId="59" borderId="0" xfId="260" applyNumberFormat="1" applyFont="1" applyFill="1" applyAlignment="1">
      <alignment horizontal="center"/>
    </xf>
    <xf numFmtId="37" fontId="80" fillId="0" borderId="0" xfId="260" applyNumberFormat="1" applyFont="1" applyAlignment="1" applyProtection="1">
      <alignment horizontal="center"/>
      <protection locked="0"/>
    </xf>
    <xf numFmtId="164" fontId="80" fillId="0" borderId="0" xfId="425" applyNumberFormat="1" applyFont="1" applyAlignment="1">
      <alignment horizontal="center"/>
    </xf>
    <xf numFmtId="176" fontId="78" fillId="0" borderId="0" xfId="260" applyNumberFormat="1" applyFont="1" applyAlignment="1">
      <alignment horizontal="left"/>
    </xf>
    <xf numFmtId="164" fontId="78" fillId="0" borderId="0" xfId="322" applyNumberFormat="1" applyFont="1" applyAlignment="1">
      <alignment horizontal="left"/>
    </xf>
    <xf numFmtId="176" fontId="73" fillId="0" borderId="0" xfId="260" applyNumberFormat="1" applyFont="1" applyAlignment="1">
      <alignment horizontal="left"/>
    </xf>
    <xf numFmtId="37" fontId="80" fillId="60" borderId="0" xfId="260" applyNumberFormat="1" applyFont="1" applyFill="1" applyAlignment="1" applyProtection="1">
      <alignment horizontal="center"/>
      <protection locked="0"/>
    </xf>
    <xf numFmtId="37" fontId="80" fillId="60" borderId="0" xfId="260" applyNumberFormat="1" applyFont="1" applyFill="1" applyAlignment="1">
      <alignment horizontal="center"/>
    </xf>
    <xf numFmtId="3" fontId="80" fillId="60" borderId="0" xfId="260" applyNumberFormat="1" applyFont="1" applyFill="1" applyAlignment="1">
      <alignment horizontal="center"/>
    </xf>
    <xf numFmtId="3" fontId="80" fillId="60" borderId="0" xfId="260" applyNumberFormat="1" applyFont="1" applyFill="1" applyAlignment="1" applyProtection="1">
      <alignment horizontal="center"/>
      <protection locked="0"/>
    </xf>
    <xf numFmtId="165" fontId="80" fillId="60" borderId="0" xfId="426" applyNumberFormat="1" applyFont="1" applyFill="1" applyAlignment="1">
      <alignment horizontal="center"/>
    </xf>
    <xf numFmtId="0" fontId="73" fillId="60" borderId="0" xfId="426" applyFont="1" applyFill="1" applyAlignment="1">
      <alignment horizontal="right"/>
    </xf>
    <xf numFmtId="0" fontId="73" fillId="60" borderId="0" xfId="260" quotePrefix="1" applyFont="1" applyFill="1" applyAlignment="1">
      <alignment horizontal="left"/>
    </xf>
    <xf numFmtId="37" fontId="73" fillId="60" borderId="0" xfId="260" applyNumberFormat="1" applyFont="1" applyFill="1" applyAlignment="1" applyProtection="1">
      <alignment horizontal="center"/>
      <protection locked="0"/>
    </xf>
    <xf numFmtId="37" fontId="77" fillId="60" borderId="0" xfId="260" applyNumberFormat="1" applyFont="1" applyFill="1" applyAlignment="1">
      <alignment horizontal="center"/>
    </xf>
    <xf numFmtId="176" fontId="80" fillId="61" borderId="0" xfId="426" applyNumberFormat="1" applyFont="1" applyFill="1" applyAlignment="1">
      <alignment horizontal="centerContinuous" wrapText="1"/>
    </xf>
    <xf numFmtId="0" fontId="80" fillId="61" borderId="0" xfId="426" applyFont="1" applyFill="1" applyAlignment="1">
      <alignment vertical="center"/>
    </xf>
    <xf numFmtId="0" fontId="80" fillId="60" borderId="0" xfId="426" applyFont="1" applyFill="1" applyAlignment="1">
      <alignment horizontal="centerContinuous" vertical="center"/>
    </xf>
    <xf numFmtId="178" fontId="6" fillId="0" borderId="0" xfId="177" applyNumberFormat="1" applyFont="1" applyAlignment="1">
      <alignment vertical="center"/>
    </xf>
    <xf numFmtId="0" fontId="6" fillId="0" borderId="0" xfId="426" applyAlignment="1">
      <alignment vertical="center"/>
    </xf>
    <xf numFmtId="0" fontId="80" fillId="61" borderId="0" xfId="426" applyFont="1" applyFill="1" applyAlignment="1">
      <alignment horizontal="centerContinuous" vertical="center"/>
    </xf>
    <xf numFmtId="0" fontId="80" fillId="0" borderId="0" xfId="426" applyFont="1" applyAlignment="1">
      <alignment vertical="center"/>
    </xf>
    <xf numFmtId="0" fontId="80" fillId="60" borderId="0" xfId="426" applyFont="1" applyFill="1" applyAlignment="1">
      <alignment horizontal="center" vertical="center"/>
    </xf>
    <xf numFmtId="176" fontId="80" fillId="60" borderId="0" xfId="426" applyNumberFormat="1" applyFont="1" applyFill="1" applyAlignment="1">
      <alignment horizontal="centerContinuous"/>
    </xf>
    <xf numFmtId="49" fontId="80" fillId="61" borderId="0" xfId="426" applyNumberFormat="1" applyFont="1" applyFill="1" applyAlignment="1">
      <alignment wrapText="1"/>
    </xf>
    <xf numFmtId="176" fontId="80" fillId="61" borderId="0" xfId="426" applyNumberFormat="1" applyFont="1" applyFill="1" applyAlignment="1">
      <alignment horizontal="center" wrapText="1"/>
    </xf>
    <xf numFmtId="0" fontId="80" fillId="61" borderId="0" xfId="426" applyFont="1" applyFill="1" applyAlignment="1">
      <alignment horizontal="center" wrapText="1"/>
    </xf>
    <xf numFmtId="176" fontId="80" fillId="60" borderId="0" xfId="426" applyNumberFormat="1" applyFont="1" applyFill="1" applyAlignment="1">
      <alignment horizontal="center" wrapText="1"/>
    </xf>
    <xf numFmtId="0" fontId="71" fillId="0" borderId="0" xfId="426" applyFont="1"/>
    <xf numFmtId="171" fontId="80" fillId="0" borderId="0" xfId="426" applyNumberFormat="1" applyFont="1" applyAlignment="1" applyProtection="1">
      <alignment horizontal="center"/>
      <protection locked="0"/>
    </xf>
    <xf numFmtId="176" fontId="80" fillId="0" borderId="0" xfId="426" applyNumberFormat="1" applyFont="1" applyProtection="1">
      <protection locked="0"/>
    </xf>
    <xf numFmtId="176" fontId="80" fillId="0" borderId="0" xfId="426" applyNumberFormat="1" applyFont="1" applyAlignment="1" applyProtection="1">
      <alignment horizontal="left"/>
      <protection locked="0"/>
    </xf>
    <xf numFmtId="0" fontId="80" fillId="59" borderId="0" xfId="426" applyFont="1" applyFill="1" applyAlignment="1">
      <alignment horizontal="left"/>
    </xf>
    <xf numFmtId="176" fontId="83" fillId="0" borderId="0" xfId="426" applyNumberFormat="1" applyFont="1" applyAlignment="1">
      <alignment horizontal="left"/>
    </xf>
    <xf numFmtId="171" fontId="83" fillId="0" borderId="0" xfId="426" applyNumberFormat="1" applyFont="1" applyAlignment="1">
      <alignment horizontal="right"/>
    </xf>
    <xf numFmtId="0" fontId="80" fillId="62" borderId="0" xfId="0" applyFont="1" applyFill="1" applyAlignment="1">
      <alignment horizontal="left"/>
    </xf>
    <xf numFmtId="3" fontId="80" fillId="62" borderId="0" xfId="426" applyNumberFormat="1" applyFont="1" applyFill="1" applyAlignment="1">
      <alignment horizontal="center"/>
    </xf>
    <xf numFmtId="3" fontId="80" fillId="62" borderId="0" xfId="260" applyNumberFormat="1" applyFont="1" applyFill="1" applyAlignment="1">
      <alignment horizontal="center"/>
    </xf>
    <xf numFmtId="3" fontId="80" fillId="62" borderId="0" xfId="260" applyNumberFormat="1" applyFont="1" applyFill="1" applyAlignment="1" applyProtection="1">
      <alignment horizontal="center"/>
      <protection locked="0"/>
    </xf>
    <xf numFmtId="3" fontId="80" fillId="62" borderId="0" xfId="261" applyNumberFormat="1" applyFont="1" applyFill="1" applyAlignment="1">
      <alignment horizontal="center"/>
    </xf>
    <xf numFmtId="37" fontId="80" fillId="62" borderId="0" xfId="260" applyNumberFormat="1" applyFont="1" applyFill="1" applyAlignment="1" applyProtection="1">
      <alignment horizontal="center"/>
      <protection locked="0"/>
    </xf>
    <xf numFmtId="0" fontId="75" fillId="0" borderId="0" xfId="426" applyFont="1" applyAlignment="1">
      <alignment horizontal="centerContinuous"/>
    </xf>
    <xf numFmtId="0" fontId="80" fillId="60" borderId="0" xfId="426" applyFont="1" applyFill="1" applyAlignment="1">
      <alignment vertical="center"/>
    </xf>
    <xf numFmtId="176" fontId="80" fillId="61" borderId="0" xfId="426" applyNumberFormat="1" applyFont="1" applyFill="1" applyAlignment="1">
      <alignment horizontal="centerContinuous" vertical="center"/>
    </xf>
    <xf numFmtId="0" fontId="80" fillId="60" borderId="0" xfId="426" applyFont="1" applyFill="1" applyAlignment="1">
      <alignment horizontal="centerContinuous"/>
    </xf>
    <xf numFmtId="0" fontId="80" fillId="0" borderId="0" xfId="426" applyFont="1" applyProtection="1">
      <protection locked="0"/>
    </xf>
    <xf numFmtId="0" fontId="80" fillId="0" borderId="0" xfId="426" applyFont="1" applyAlignment="1" applyProtection="1">
      <alignment horizontal="right"/>
      <protection locked="0"/>
    </xf>
    <xf numFmtId="176" fontId="83" fillId="0" borderId="0" xfId="426" applyNumberFormat="1" applyFont="1" applyAlignment="1">
      <alignment horizontal="right"/>
    </xf>
    <xf numFmtId="37" fontId="80" fillId="59" borderId="0" xfId="426" applyNumberFormat="1" applyFont="1" applyFill="1" applyAlignment="1">
      <alignment horizontal="center"/>
    </xf>
    <xf numFmtId="3" fontId="6" fillId="0" borderId="0" xfId="426" applyNumberFormat="1"/>
    <xf numFmtId="37" fontId="80" fillId="60" borderId="0" xfId="426" applyNumberFormat="1" applyFont="1" applyFill="1" applyAlignment="1" applyProtection="1">
      <alignment horizontal="center"/>
      <protection locked="0"/>
    </xf>
    <xf numFmtId="37" fontId="80" fillId="60" borderId="0" xfId="426" applyNumberFormat="1" applyFont="1" applyFill="1" applyAlignment="1">
      <alignment horizontal="center"/>
    </xf>
    <xf numFmtId="3" fontId="80" fillId="60" borderId="0" xfId="426" applyNumberFormat="1" applyFont="1" applyFill="1" applyAlignment="1" applyProtection="1">
      <alignment horizontal="center"/>
      <protection locked="0"/>
    </xf>
    <xf numFmtId="37" fontId="80" fillId="0" borderId="0" xfId="426" applyNumberFormat="1" applyFont="1" applyAlignment="1" applyProtection="1">
      <alignment horizontal="center"/>
      <protection locked="0"/>
    </xf>
    <xf numFmtId="37" fontId="80" fillId="0" borderId="0" xfId="426" applyNumberFormat="1" applyFont="1"/>
    <xf numFmtId="0" fontId="73" fillId="60" borderId="0" xfId="426" quotePrefix="1" applyFont="1" applyFill="1" applyAlignment="1">
      <alignment horizontal="left"/>
    </xf>
    <xf numFmtId="176" fontId="73" fillId="60" borderId="0" xfId="426" applyNumberFormat="1" applyFont="1" applyFill="1"/>
    <xf numFmtId="176" fontId="73" fillId="0" borderId="0" xfId="426" applyNumberFormat="1" applyFont="1"/>
    <xf numFmtId="164" fontId="73" fillId="0" borderId="0" xfId="426" applyNumberFormat="1" applyFont="1"/>
    <xf numFmtId="37" fontId="83" fillId="0" borderId="0" xfId="426" applyNumberFormat="1" applyFont="1" applyAlignment="1">
      <alignment horizontal="center"/>
    </xf>
    <xf numFmtId="0" fontId="80" fillId="0" borderId="0" xfId="426" applyFont="1" applyAlignment="1">
      <alignment horizontal="center"/>
    </xf>
    <xf numFmtId="37" fontId="80" fillId="59" borderId="0" xfId="426" applyNumberFormat="1" applyFont="1" applyFill="1" applyAlignment="1" applyProtection="1">
      <alignment horizontal="center"/>
      <protection locked="0"/>
    </xf>
    <xf numFmtId="37" fontId="80" fillId="62" borderId="0" xfId="426" applyNumberFormat="1" applyFont="1" applyFill="1" applyAlignment="1">
      <alignment horizontal="center"/>
    </xf>
    <xf numFmtId="37" fontId="80" fillId="62" borderId="0" xfId="426" applyNumberFormat="1" applyFont="1" applyFill="1" applyAlignment="1" applyProtection="1">
      <alignment horizontal="center"/>
      <protection locked="0"/>
    </xf>
    <xf numFmtId="0" fontId="80" fillId="60" borderId="0" xfId="426" applyFont="1" applyFill="1"/>
    <xf numFmtId="164" fontId="78" fillId="0" borderId="0" xfId="426" applyNumberFormat="1" applyFont="1"/>
    <xf numFmtId="3" fontId="76" fillId="60" borderId="0" xfId="426" applyNumberFormat="1" applyFont="1" applyFill="1" applyAlignment="1">
      <alignment horizontal="center"/>
    </xf>
    <xf numFmtId="3" fontId="76" fillId="60" borderId="0" xfId="426" applyNumberFormat="1" applyFont="1" applyFill="1" applyAlignment="1" applyProtection="1">
      <alignment horizontal="center"/>
      <protection locked="0"/>
    </xf>
    <xf numFmtId="178" fontId="6" fillId="0" borderId="0" xfId="177" applyNumberFormat="1" applyFont="1" applyFill="1"/>
    <xf numFmtId="0" fontId="80" fillId="63" borderId="0" xfId="0" applyFont="1" applyFill="1" applyAlignment="1">
      <alignment horizontal="left"/>
    </xf>
    <xf numFmtId="3" fontId="80" fillId="63" borderId="0" xfId="426" applyNumberFormat="1" applyFont="1" applyFill="1" applyAlignment="1">
      <alignment horizontal="center"/>
    </xf>
    <xf numFmtId="3" fontId="80" fillId="63" borderId="0" xfId="260" applyNumberFormat="1" applyFont="1" applyFill="1" applyAlignment="1">
      <alignment horizontal="center"/>
    </xf>
    <xf numFmtId="3" fontId="80" fillId="63" borderId="0" xfId="261" applyNumberFormat="1" applyFont="1" applyFill="1" applyAlignment="1">
      <alignment horizontal="center"/>
    </xf>
    <xf numFmtId="37" fontId="80" fillId="63" borderId="0" xfId="260" applyNumberFormat="1" applyFont="1" applyFill="1" applyAlignment="1" applyProtection="1">
      <alignment horizontal="center"/>
      <protection locked="0"/>
    </xf>
    <xf numFmtId="37" fontId="80" fillId="63" borderId="0" xfId="260" applyNumberFormat="1" applyFont="1" applyFill="1" applyAlignment="1">
      <alignment horizontal="center"/>
    </xf>
    <xf numFmtId="37" fontId="80" fillId="63" borderId="0" xfId="426" applyNumberFormat="1" applyFont="1" applyFill="1" applyAlignment="1">
      <alignment horizontal="center"/>
    </xf>
    <xf numFmtId="37" fontId="80" fillId="63" borderId="0" xfId="426" applyNumberFormat="1" applyFont="1" applyFill="1" applyAlignment="1" applyProtection="1">
      <alignment horizontal="center"/>
      <protection locked="0"/>
    </xf>
    <xf numFmtId="164" fontId="80" fillId="0" borderId="0" xfId="426" applyNumberFormat="1" applyFont="1" applyAlignment="1">
      <alignment horizontal="center"/>
    </xf>
    <xf numFmtId="164" fontId="6" fillId="0" borderId="0" xfId="425" applyNumberFormat="1" applyFont="1"/>
    <xf numFmtId="0" fontId="80" fillId="64" borderId="0" xfId="0" applyFont="1" applyFill="1" applyAlignment="1">
      <alignment horizontal="left"/>
    </xf>
    <xf numFmtId="3" fontId="80" fillId="64" borderId="0" xfId="426" applyNumberFormat="1" applyFont="1" applyFill="1" applyAlignment="1">
      <alignment horizontal="center"/>
    </xf>
    <xf numFmtId="3" fontId="80" fillId="64" borderId="0" xfId="260" applyNumberFormat="1" applyFont="1" applyFill="1" applyAlignment="1">
      <alignment horizontal="center"/>
    </xf>
    <xf numFmtId="37" fontId="80" fillId="64" borderId="0" xfId="426" applyNumberFormat="1" applyFont="1" applyFill="1" applyAlignment="1">
      <alignment horizontal="center"/>
    </xf>
    <xf numFmtId="176" fontId="80" fillId="60" borderId="0" xfId="426" applyNumberFormat="1" applyFont="1" applyFill="1" applyAlignment="1">
      <alignment horizontal="center" vertical="top" wrapText="1"/>
    </xf>
  </cellXfs>
  <cellStyles count="445">
    <cellStyle name="_ColumnTitles" xfId="1" xr:uid="{00000000-0005-0000-0000-000000000000}"/>
    <cellStyle name="_ColumnTitles 2" xfId="2" xr:uid="{00000000-0005-0000-0000-000001000000}"/>
    <cellStyle name="_DateRange" xfId="3" xr:uid="{00000000-0005-0000-0000-000002000000}"/>
    <cellStyle name="_DateRange 2" xfId="4" xr:uid="{00000000-0005-0000-0000-000003000000}"/>
    <cellStyle name="_Hidden" xfId="5" xr:uid="{00000000-0005-0000-0000-000004000000}"/>
    <cellStyle name="_Normal" xfId="6" xr:uid="{00000000-0005-0000-0000-000005000000}"/>
    <cellStyle name="_Percentage" xfId="7" xr:uid="{00000000-0005-0000-0000-000006000000}"/>
    <cellStyle name="_PercentageBold" xfId="8" xr:uid="{00000000-0005-0000-0000-000007000000}"/>
    <cellStyle name="_SeriesAttributes" xfId="9" xr:uid="{00000000-0005-0000-0000-000008000000}"/>
    <cellStyle name="_SeriesAttributes 2" xfId="10" xr:uid="{00000000-0005-0000-0000-000009000000}"/>
    <cellStyle name="_SeriesData" xfId="11" xr:uid="{00000000-0005-0000-0000-00000A000000}"/>
    <cellStyle name="_SeriesData 2" xfId="12" xr:uid="{00000000-0005-0000-0000-00000B000000}"/>
    <cellStyle name="_SeriesDataNA" xfId="13" xr:uid="{00000000-0005-0000-0000-00000C000000}"/>
    <cellStyle name="_SeriesDataStatistics" xfId="14" xr:uid="{00000000-0005-0000-0000-00000D000000}"/>
    <cellStyle name="20% - Accent1" xfId="392" builtinId="30" customBuiltin="1"/>
    <cellStyle name="20% - Accent1 2" xfId="15" xr:uid="{00000000-0005-0000-0000-00000F000000}"/>
    <cellStyle name="20% - Accent1 2 2" xfId="16" xr:uid="{00000000-0005-0000-0000-000010000000}"/>
    <cellStyle name="20% - Accent1 2 3" xfId="17" xr:uid="{00000000-0005-0000-0000-000011000000}"/>
    <cellStyle name="20% - Accent1 3" xfId="18" xr:uid="{00000000-0005-0000-0000-000012000000}"/>
    <cellStyle name="20% - Accent1 4" xfId="19" xr:uid="{00000000-0005-0000-0000-000013000000}"/>
    <cellStyle name="20% - Accent1 5" xfId="20" xr:uid="{00000000-0005-0000-0000-000014000000}"/>
    <cellStyle name="20% - Accent1 6" xfId="21" xr:uid="{00000000-0005-0000-0000-000015000000}"/>
    <cellStyle name="20% - Accent1 7" xfId="22" xr:uid="{00000000-0005-0000-0000-000016000000}"/>
    <cellStyle name="20% - Accent2" xfId="396" builtinId="34" customBuiltin="1"/>
    <cellStyle name="20% - Accent2 2" xfId="23" xr:uid="{00000000-0005-0000-0000-000018000000}"/>
    <cellStyle name="20% - Accent2 2 2" xfId="24" xr:uid="{00000000-0005-0000-0000-000019000000}"/>
    <cellStyle name="20% - Accent2 2 3" xfId="25" xr:uid="{00000000-0005-0000-0000-00001A000000}"/>
    <cellStyle name="20% - Accent2 3" xfId="26" xr:uid="{00000000-0005-0000-0000-00001B000000}"/>
    <cellStyle name="20% - Accent2 4" xfId="27" xr:uid="{00000000-0005-0000-0000-00001C000000}"/>
    <cellStyle name="20% - Accent2 5" xfId="28" xr:uid="{00000000-0005-0000-0000-00001D000000}"/>
    <cellStyle name="20% - Accent2 6" xfId="29" xr:uid="{00000000-0005-0000-0000-00001E000000}"/>
    <cellStyle name="20% - Accent2 7" xfId="30" xr:uid="{00000000-0005-0000-0000-00001F000000}"/>
    <cellStyle name="20% - Accent3" xfId="400" builtinId="38" customBuiltin="1"/>
    <cellStyle name="20% - Accent3 2" xfId="31" xr:uid="{00000000-0005-0000-0000-000021000000}"/>
    <cellStyle name="20% - Accent3 2 2" xfId="32" xr:uid="{00000000-0005-0000-0000-000022000000}"/>
    <cellStyle name="20% - Accent3 2 3" xfId="33" xr:uid="{00000000-0005-0000-0000-000023000000}"/>
    <cellStyle name="20% - Accent3 3" xfId="34" xr:uid="{00000000-0005-0000-0000-000024000000}"/>
    <cellStyle name="20% - Accent3 4" xfId="35" xr:uid="{00000000-0005-0000-0000-000025000000}"/>
    <cellStyle name="20% - Accent3 5" xfId="36" xr:uid="{00000000-0005-0000-0000-000026000000}"/>
    <cellStyle name="20% - Accent3 6" xfId="37" xr:uid="{00000000-0005-0000-0000-000027000000}"/>
    <cellStyle name="20% - Accent3 7" xfId="38" xr:uid="{00000000-0005-0000-0000-000028000000}"/>
    <cellStyle name="20% - Accent4" xfId="404" builtinId="42" customBuiltin="1"/>
    <cellStyle name="20% - Accent4 2" xfId="39" xr:uid="{00000000-0005-0000-0000-00002A000000}"/>
    <cellStyle name="20% - Accent4 2 2" xfId="40" xr:uid="{00000000-0005-0000-0000-00002B000000}"/>
    <cellStyle name="20% - Accent4 2 3" xfId="41" xr:uid="{00000000-0005-0000-0000-00002C000000}"/>
    <cellStyle name="20% - Accent4 3" xfId="42" xr:uid="{00000000-0005-0000-0000-00002D000000}"/>
    <cellStyle name="20% - Accent4 4" xfId="43" xr:uid="{00000000-0005-0000-0000-00002E000000}"/>
    <cellStyle name="20% - Accent4 5" xfId="44" xr:uid="{00000000-0005-0000-0000-00002F000000}"/>
    <cellStyle name="20% - Accent4 6" xfId="45" xr:uid="{00000000-0005-0000-0000-000030000000}"/>
    <cellStyle name="20% - Accent4 7" xfId="46" xr:uid="{00000000-0005-0000-0000-000031000000}"/>
    <cellStyle name="20% - Accent5" xfId="408" builtinId="46" customBuiltin="1"/>
    <cellStyle name="20% - Accent5 2" xfId="47" xr:uid="{00000000-0005-0000-0000-000033000000}"/>
    <cellStyle name="20% - Accent5 2 2" xfId="48" xr:uid="{00000000-0005-0000-0000-000034000000}"/>
    <cellStyle name="20% - Accent5 2 3" xfId="49" xr:uid="{00000000-0005-0000-0000-000035000000}"/>
    <cellStyle name="20% - Accent5 3" xfId="50" xr:uid="{00000000-0005-0000-0000-000036000000}"/>
    <cellStyle name="20% - Accent5 4" xfId="51" xr:uid="{00000000-0005-0000-0000-000037000000}"/>
    <cellStyle name="20% - Accent5 5" xfId="52" xr:uid="{00000000-0005-0000-0000-000038000000}"/>
    <cellStyle name="20% - Accent5 6" xfId="53" xr:uid="{00000000-0005-0000-0000-000039000000}"/>
    <cellStyle name="20% - Accent5 7" xfId="54" xr:uid="{00000000-0005-0000-0000-00003A000000}"/>
    <cellStyle name="20% - Accent6" xfId="412" builtinId="50" customBuiltin="1"/>
    <cellStyle name="20% - Accent6 2" xfId="55" xr:uid="{00000000-0005-0000-0000-00003C000000}"/>
    <cellStyle name="20% - Accent6 2 2" xfId="56" xr:uid="{00000000-0005-0000-0000-00003D000000}"/>
    <cellStyle name="20% - Accent6 2 3" xfId="57" xr:uid="{00000000-0005-0000-0000-00003E000000}"/>
    <cellStyle name="20% - Accent6 3" xfId="58" xr:uid="{00000000-0005-0000-0000-00003F000000}"/>
    <cellStyle name="20% - Accent6 4" xfId="59" xr:uid="{00000000-0005-0000-0000-000040000000}"/>
    <cellStyle name="20% - Accent6 5" xfId="60" xr:uid="{00000000-0005-0000-0000-000041000000}"/>
    <cellStyle name="20% - Accent6 6" xfId="61" xr:uid="{00000000-0005-0000-0000-000042000000}"/>
    <cellStyle name="20% - Accent6 7" xfId="62" xr:uid="{00000000-0005-0000-0000-000043000000}"/>
    <cellStyle name="40% - Accent1" xfId="393" builtinId="31" customBuiltin="1"/>
    <cellStyle name="40% - Accent1 2" xfId="63" xr:uid="{00000000-0005-0000-0000-000045000000}"/>
    <cellStyle name="40% - Accent1 2 2" xfId="64" xr:uid="{00000000-0005-0000-0000-000046000000}"/>
    <cellStyle name="40% - Accent1 2 3" xfId="65" xr:uid="{00000000-0005-0000-0000-000047000000}"/>
    <cellStyle name="40% - Accent1 3" xfId="66" xr:uid="{00000000-0005-0000-0000-000048000000}"/>
    <cellStyle name="40% - Accent1 4" xfId="67" xr:uid="{00000000-0005-0000-0000-000049000000}"/>
    <cellStyle name="40% - Accent1 5" xfId="68" xr:uid="{00000000-0005-0000-0000-00004A000000}"/>
    <cellStyle name="40% - Accent1 6" xfId="69" xr:uid="{00000000-0005-0000-0000-00004B000000}"/>
    <cellStyle name="40% - Accent1 7" xfId="70" xr:uid="{00000000-0005-0000-0000-00004C000000}"/>
    <cellStyle name="40% - Accent2" xfId="397" builtinId="35" customBuiltin="1"/>
    <cellStyle name="40% - Accent2 2" xfId="71" xr:uid="{00000000-0005-0000-0000-00004E000000}"/>
    <cellStyle name="40% - Accent2 2 2" xfId="72" xr:uid="{00000000-0005-0000-0000-00004F000000}"/>
    <cellStyle name="40% - Accent2 2 3" xfId="73" xr:uid="{00000000-0005-0000-0000-000050000000}"/>
    <cellStyle name="40% - Accent2 3" xfId="74" xr:uid="{00000000-0005-0000-0000-000051000000}"/>
    <cellStyle name="40% - Accent2 4" xfId="75" xr:uid="{00000000-0005-0000-0000-000052000000}"/>
    <cellStyle name="40% - Accent2 5" xfId="76" xr:uid="{00000000-0005-0000-0000-000053000000}"/>
    <cellStyle name="40% - Accent2 6" xfId="77" xr:uid="{00000000-0005-0000-0000-000054000000}"/>
    <cellStyle name="40% - Accent2 7" xfId="78" xr:uid="{00000000-0005-0000-0000-000055000000}"/>
    <cellStyle name="40% - Accent3" xfId="401" builtinId="39" customBuiltin="1"/>
    <cellStyle name="40% - Accent3 2" xfId="79" xr:uid="{00000000-0005-0000-0000-000057000000}"/>
    <cellStyle name="40% - Accent3 2 2" xfId="80" xr:uid="{00000000-0005-0000-0000-000058000000}"/>
    <cellStyle name="40% - Accent3 2 3" xfId="81" xr:uid="{00000000-0005-0000-0000-000059000000}"/>
    <cellStyle name="40% - Accent3 3" xfId="82" xr:uid="{00000000-0005-0000-0000-00005A000000}"/>
    <cellStyle name="40% - Accent3 4" xfId="83" xr:uid="{00000000-0005-0000-0000-00005B000000}"/>
    <cellStyle name="40% - Accent3 5" xfId="84" xr:uid="{00000000-0005-0000-0000-00005C000000}"/>
    <cellStyle name="40% - Accent3 6" xfId="85" xr:uid="{00000000-0005-0000-0000-00005D000000}"/>
    <cellStyle name="40% - Accent3 7" xfId="86" xr:uid="{00000000-0005-0000-0000-00005E000000}"/>
    <cellStyle name="40% - Accent4" xfId="405" builtinId="43" customBuiltin="1"/>
    <cellStyle name="40% - Accent4 2" xfId="87" xr:uid="{00000000-0005-0000-0000-000060000000}"/>
    <cellStyle name="40% - Accent4 2 2" xfId="88" xr:uid="{00000000-0005-0000-0000-000061000000}"/>
    <cellStyle name="40% - Accent4 2 3" xfId="89" xr:uid="{00000000-0005-0000-0000-000062000000}"/>
    <cellStyle name="40% - Accent4 3" xfId="90" xr:uid="{00000000-0005-0000-0000-000063000000}"/>
    <cellStyle name="40% - Accent4 4" xfId="91" xr:uid="{00000000-0005-0000-0000-000064000000}"/>
    <cellStyle name="40% - Accent4 5" xfId="92" xr:uid="{00000000-0005-0000-0000-000065000000}"/>
    <cellStyle name="40% - Accent4 6" xfId="93" xr:uid="{00000000-0005-0000-0000-000066000000}"/>
    <cellStyle name="40% - Accent4 7" xfId="94" xr:uid="{00000000-0005-0000-0000-000067000000}"/>
    <cellStyle name="40% - Accent5" xfId="409" builtinId="47" customBuiltin="1"/>
    <cellStyle name="40% - Accent5 2" xfId="95" xr:uid="{00000000-0005-0000-0000-000069000000}"/>
    <cellStyle name="40% - Accent5 2 2" xfId="96" xr:uid="{00000000-0005-0000-0000-00006A000000}"/>
    <cellStyle name="40% - Accent5 2 3" xfId="97" xr:uid="{00000000-0005-0000-0000-00006B000000}"/>
    <cellStyle name="40% - Accent5 3" xfId="98" xr:uid="{00000000-0005-0000-0000-00006C000000}"/>
    <cellStyle name="40% - Accent5 4" xfId="99" xr:uid="{00000000-0005-0000-0000-00006D000000}"/>
    <cellStyle name="40% - Accent5 5" xfId="100" xr:uid="{00000000-0005-0000-0000-00006E000000}"/>
    <cellStyle name="40% - Accent5 6" xfId="101" xr:uid="{00000000-0005-0000-0000-00006F000000}"/>
    <cellStyle name="40% - Accent5 7" xfId="102" xr:uid="{00000000-0005-0000-0000-000070000000}"/>
    <cellStyle name="40% - Accent6" xfId="413" builtinId="51" customBuiltin="1"/>
    <cellStyle name="40% - Accent6 2" xfId="103" xr:uid="{00000000-0005-0000-0000-000072000000}"/>
    <cellStyle name="40% - Accent6 2 2" xfId="104" xr:uid="{00000000-0005-0000-0000-000073000000}"/>
    <cellStyle name="40% - Accent6 2 3" xfId="105" xr:uid="{00000000-0005-0000-0000-000074000000}"/>
    <cellStyle name="40% - Accent6 3" xfId="106" xr:uid="{00000000-0005-0000-0000-000075000000}"/>
    <cellStyle name="40% - Accent6 4" xfId="107" xr:uid="{00000000-0005-0000-0000-000076000000}"/>
    <cellStyle name="40% - Accent6 5" xfId="108" xr:uid="{00000000-0005-0000-0000-000077000000}"/>
    <cellStyle name="40% - Accent6 6" xfId="109" xr:uid="{00000000-0005-0000-0000-000078000000}"/>
    <cellStyle name="40% - Accent6 7" xfId="110" xr:uid="{00000000-0005-0000-0000-000079000000}"/>
    <cellStyle name="60% - Accent1" xfId="394" builtinId="32" customBuiltin="1"/>
    <cellStyle name="60% - Accent1 2" xfId="111" xr:uid="{00000000-0005-0000-0000-00007B000000}"/>
    <cellStyle name="60% - Accent1 2 2" xfId="112" xr:uid="{00000000-0005-0000-0000-00007C000000}"/>
    <cellStyle name="60% - Accent1 2 3" xfId="113" xr:uid="{00000000-0005-0000-0000-00007D000000}"/>
    <cellStyle name="60% - Accent1 3" xfId="114" xr:uid="{00000000-0005-0000-0000-00007E000000}"/>
    <cellStyle name="60% - Accent2" xfId="398" builtinId="36" customBuiltin="1"/>
    <cellStyle name="60% - Accent2 2" xfId="115" xr:uid="{00000000-0005-0000-0000-000080000000}"/>
    <cellStyle name="60% - Accent2 2 2" xfId="116" xr:uid="{00000000-0005-0000-0000-000081000000}"/>
    <cellStyle name="60% - Accent2 2 3" xfId="117" xr:uid="{00000000-0005-0000-0000-000082000000}"/>
    <cellStyle name="60% - Accent2 3" xfId="118" xr:uid="{00000000-0005-0000-0000-000083000000}"/>
    <cellStyle name="60% - Accent3" xfId="402" builtinId="40" customBuiltin="1"/>
    <cellStyle name="60% - Accent3 2" xfId="119" xr:uid="{00000000-0005-0000-0000-000085000000}"/>
    <cellStyle name="60% - Accent3 2 2" xfId="120" xr:uid="{00000000-0005-0000-0000-000086000000}"/>
    <cellStyle name="60% - Accent3 2 3" xfId="121" xr:uid="{00000000-0005-0000-0000-000087000000}"/>
    <cellStyle name="60% - Accent3 3" xfId="122" xr:uid="{00000000-0005-0000-0000-000088000000}"/>
    <cellStyle name="60% - Accent4" xfId="406" builtinId="44" customBuiltin="1"/>
    <cellStyle name="60% - Accent4 2" xfId="123" xr:uid="{00000000-0005-0000-0000-00008A000000}"/>
    <cellStyle name="60% - Accent4 2 2" xfId="124" xr:uid="{00000000-0005-0000-0000-00008B000000}"/>
    <cellStyle name="60% - Accent4 2 3" xfId="125" xr:uid="{00000000-0005-0000-0000-00008C000000}"/>
    <cellStyle name="60% - Accent4 3" xfId="126" xr:uid="{00000000-0005-0000-0000-00008D000000}"/>
    <cellStyle name="60% - Accent5" xfId="410" builtinId="48" customBuiltin="1"/>
    <cellStyle name="60% - Accent5 2" xfId="127" xr:uid="{00000000-0005-0000-0000-00008F000000}"/>
    <cellStyle name="60% - Accent5 2 2" xfId="128" xr:uid="{00000000-0005-0000-0000-000090000000}"/>
    <cellStyle name="60% - Accent5 2 3" xfId="129" xr:uid="{00000000-0005-0000-0000-000091000000}"/>
    <cellStyle name="60% - Accent5 3" xfId="130" xr:uid="{00000000-0005-0000-0000-000092000000}"/>
    <cellStyle name="60% - Accent6" xfId="414" builtinId="52" customBuiltin="1"/>
    <cellStyle name="60% - Accent6 2" xfId="131" xr:uid="{00000000-0005-0000-0000-000094000000}"/>
    <cellStyle name="60% - Accent6 2 2" xfId="132" xr:uid="{00000000-0005-0000-0000-000095000000}"/>
    <cellStyle name="60% - Accent6 2 3" xfId="133" xr:uid="{00000000-0005-0000-0000-000096000000}"/>
    <cellStyle name="60% - Accent6 3" xfId="134" xr:uid="{00000000-0005-0000-0000-000097000000}"/>
    <cellStyle name="Accent1" xfId="391" builtinId="29" customBuiltin="1"/>
    <cellStyle name="Accent1 2" xfId="135" xr:uid="{00000000-0005-0000-0000-000099000000}"/>
    <cellStyle name="Accent1 2 2" xfId="136" xr:uid="{00000000-0005-0000-0000-00009A000000}"/>
    <cellStyle name="Accent1 2 3" xfId="137" xr:uid="{00000000-0005-0000-0000-00009B000000}"/>
    <cellStyle name="Accent1 3" xfId="138" xr:uid="{00000000-0005-0000-0000-00009C000000}"/>
    <cellStyle name="Accent2" xfId="395" builtinId="33" customBuiltin="1"/>
    <cellStyle name="Accent2 2" xfId="139" xr:uid="{00000000-0005-0000-0000-00009E000000}"/>
    <cellStyle name="Accent2 2 2" xfId="140" xr:uid="{00000000-0005-0000-0000-00009F000000}"/>
    <cellStyle name="Accent2 2 3" xfId="141" xr:uid="{00000000-0005-0000-0000-0000A0000000}"/>
    <cellStyle name="Accent2 3" xfId="142" xr:uid="{00000000-0005-0000-0000-0000A1000000}"/>
    <cellStyle name="Accent3" xfId="399" builtinId="37" customBuiltin="1"/>
    <cellStyle name="Accent3 2" xfId="143" xr:uid="{00000000-0005-0000-0000-0000A3000000}"/>
    <cellStyle name="Accent3 2 2" xfId="144" xr:uid="{00000000-0005-0000-0000-0000A4000000}"/>
    <cellStyle name="Accent3 2 3" xfId="145" xr:uid="{00000000-0005-0000-0000-0000A5000000}"/>
    <cellStyle name="Accent3 3" xfId="146" xr:uid="{00000000-0005-0000-0000-0000A6000000}"/>
    <cellStyle name="Accent4" xfId="403" builtinId="41" customBuiltin="1"/>
    <cellStyle name="Accent4 2" xfId="147" xr:uid="{00000000-0005-0000-0000-0000A8000000}"/>
    <cellStyle name="Accent4 2 2" xfId="148" xr:uid="{00000000-0005-0000-0000-0000A9000000}"/>
    <cellStyle name="Accent4 2 3" xfId="149" xr:uid="{00000000-0005-0000-0000-0000AA000000}"/>
    <cellStyle name="Accent4 3" xfId="150" xr:uid="{00000000-0005-0000-0000-0000AB000000}"/>
    <cellStyle name="Accent5" xfId="407" builtinId="45" customBuiltin="1"/>
    <cellStyle name="Accent5 2" xfId="151" xr:uid="{00000000-0005-0000-0000-0000AD000000}"/>
    <cellStyle name="Accent5 2 2" xfId="152" xr:uid="{00000000-0005-0000-0000-0000AE000000}"/>
    <cellStyle name="Accent5 2 3" xfId="153" xr:uid="{00000000-0005-0000-0000-0000AF000000}"/>
    <cellStyle name="Accent5 3" xfId="154" xr:uid="{00000000-0005-0000-0000-0000B0000000}"/>
    <cellStyle name="Accent6" xfId="411" builtinId="49" customBuiltin="1"/>
    <cellStyle name="Accent6 2" xfId="155" xr:uid="{00000000-0005-0000-0000-0000B2000000}"/>
    <cellStyle name="Accent6 2 2" xfId="156" xr:uid="{00000000-0005-0000-0000-0000B3000000}"/>
    <cellStyle name="Accent6 2 3" xfId="157" xr:uid="{00000000-0005-0000-0000-0000B4000000}"/>
    <cellStyle name="Accent6 3" xfId="158" xr:uid="{00000000-0005-0000-0000-0000B5000000}"/>
    <cellStyle name="Bad" xfId="380" builtinId="27" customBuiltin="1"/>
    <cellStyle name="Bad 2" xfId="159" xr:uid="{00000000-0005-0000-0000-0000B7000000}"/>
    <cellStyle name="Bad 2 2" xfId="160" xr:uid="{00000000-0005-0000-0000-0000B8000000}"/>
    <cellStyle name="Bad 2 3" xfId="161" xr:uid="{00000000-0005-0000-0000-0000B9000000}"/>
    <cellStyle name="Bad 3" xfId="162" xr:uid="{00000000-0005-0000-0000-0000BA000000}"/>
    <cellStyle name="Calculation" xfId="384" builtinId="22" customBuiltin="1"/>
    <cellStyle name="Calculation 2" xfId="163" xr:uid="{00000000-0005-0000-0000-0000BC000000}"/>
    <cellStyle name="Calculation 2 2" xfId="164" xr:uid="{00000000-0005-0000-0000-0000BD000000}"/>
    <cellStyle name="Calculation 2 2 2" xfId="165" xr:uid="{00000000-0005-0000-0000-0000BE000000}"/>
    <cellStyle name="Calculation 2 3" xfId="166" xr:uid="{00000000-0005-0000-0000-0000BF000000}"/>
    <cellStyle name="Calculation 3" xfId="167" xr:uid="{00000000-0005-0000-0000-0000C0000000}"/>
    <cellStyle name="Check Cell" xfId="386" builtinId="23" customBuiltin="1"/>
    <cellStyle name="Check Cell 2" xfId="168" xr:uid="{00000000-0005-0000-0000-0000C2000000}"/>
    <cellStyle name="Check Cell 2 2" xfId="169" xr:uid="{00000000-0005-0000-0000-0000C3000000}"/>
    <cellStyle name="Check Cell 2 3" xfId="170" xr:uid="{00000000-0005-0000-0000-0000C4000000}"/>
    <cellStyle name="Check Cell 3" xfId="171" xr:uid="{00000000-0005-0000-0000-0000C5000000}"/>
    <cellStyle name="Comma [0] 2" xfId="172" xr:uid="{00000000-0005-0000-0000-0000C7000000}"/>
    <cellStyle name="Comma [0] 2 2" xfId="173" xr:uid="{00000000-0005-0000-0000-0000C8000000}"/>
    <cellStyle name="Comma [0] 3" xfId="174" xr:uid="{00000000-0005-0000-0000-0000C9000000}"/>
    <cellStyle name="Comma 10" xfId="175" xr:uid="{00000000-0005-0000-0000-0000CA000000}"/>
    <cellStyle name="Comma 10 2" xfId="431" xr:uid="{00000000-0005-0000-0000-0000CB000000}"/>
    <cellStyle name="Comma 11" xfId="176" xr:uid="{00000000-0005-0000-0000-0000CC000000}"/>
    <cellStyle name="Comma 11 2" xfId="177" xr:uid="{00000000-0005-0000-0000-0000CD000000}"/>
    <cellStyle name="Comma 11 3" xfId="432" xr:uid="{00000000-0005-0000-0000-0000CE000000}"/>
    <cellStyle name="Comma 12" xfId="433" xr:uid="{00000000-0005-0000-0000-0000CF000000}"/>
    <cellStyle name="Comma 13" xfId="434" xr:uid="{00000000-0005-0000-0000-0000D0000000}"/>
    <cellStyle name="Comma 14" xfId="435" xr:uid="{00000000-0005-0000-0000-0000D1000000}"/>
    <cellStyle name="Comma 2" xfId="178" xr:uid="{00000000-0005-0000-0000-0000D2000000}"/>
    <cellStyle name="Comma 2 2" xfId="179" xr:uid="{00000000-0005-0000-0000-0000D3000000}"/>
    <cellStyle name="Comma 2 2 2" xfId="180" xr:uid="{00000000-0005-0000-0000-0000D4000000}"/>
    <cellStyle name="Comma 2 3" xfId="181" xr:uid="{00000000-0005-0000-0000-0000D5000000}"/>
    <cellStyle name="Comma 2 4" xfId="182" xr:uid="{00000000-0005-0000-0000-0000D6000000}"/>
    <cellStyle name="Comma 2 5" xfId="183" xr:uid="{00000000-0005-0000-0000-0000D7000000}"/>
    <cellStyle name="Comma 2 6" xfId="184" xr:uid="{00000000-0005-0000-0000-0000D8000000}"/>
    <cellStyle name="Comma 3" xfId="185" xr:uid="{00000000-0005-0000-0000-0000D9000000}"/>
    <cellStyle name="Comma 3 2" xfId="186" xr:uid="{00000000-0005-0000-0000-0000DA000000}"/>
    <cellStyle name="Comma 3 3" xfId="187" xr:uid="{00000000-0005-0000-0000-0000DB000000}"/>
    <cellStyle name="Comma 3 4" xfId="188" xr:uid="{00000000-0005-0000-0000-0000DC000000}"/>
    <cellStyle name="Comma 4" xfId="189" xr:uid="{00000000-0005-0000-0000-0000DD000000}"/>
    <cellStyle name="Comma 4 2" xfId="190" xr:uid="{00000000-0005-0000-0000-0000DE000000}"/>
    <cellStyle name="Comma 4 3" xfId="436" xr:uid="{00000000-0005-0000-0000-0000DF000000}"/>
    <cellStyle name="Comma 5" xfId="191" xr:uid="{00000000-0005-0000-0000-0000E0000000}"/>
    <cellStyle name="Comma 5 2" xfId="192" xr:uid="{00000000-0005-0000-0000-0000E1000000}"/>
    <cellStyle name="Comma 5 3" xfId="193" xr:uid="{00000000-0005-0000-0000-0000E2000000}"/>
    <cellStyle name="Comma 5 4" xfId="194" xr:uid="{00000000-0005-0000-0000-0000E3000000}"/>
    <cellStyle name="Comma 6" xfId="195" xr:uid="{00000000-0005-0000-0000-0000E4000000}"/>
    <cellStyle name="Comma 6 2" xfId="417" xr:uid="{00000000-0005-0000-0000-0000E5000000}"/>
    <cellStyle name="Comma 6 3" xfId="437" xr:uid="{00000000-0005-0000-0000-0000E6000000}"/>
    <cellStyle name="Comma 7" xfId="196" xr:uid="{00000000-0005-0000-0000-0000E7000000}"/>
    <cellStyle name="Comma 7 2" xfId="420" xr:uid="{00000000-0005-0000-0000-0000E8000000}"/>
    <cellStyle name="Comma 7 2 2" xfId="428" xr:uid="{00000000-0005-0000-0000-0000E9000000}"/>
    <cellStyle name="Comma 7 3" xfId="423" xr:uid="{00000000-0005-0000-0000-0000EA000000}"/>
    <cellStyle name="Comma 7 4" xfId="438" xr:uid="{00000000-0005-0000-0000-0000EB000000}"/>
    <cellStyle name="Comma 8" xfId="197" xr:uid="{00000000-0005-0000-0000-0000EC000000}"/>
    <cellStyle name="Comma 8 2" xfId="439" xr:uid="{00000000-0005-0000-0000-0000ED000000}"/>
    <cellStyle name="Comma 9" xfId="198" xr:uid="{00000000-0005-0000-0000-0000EE000000}"/>
    <cellStyle name="Comma 9 2" xfId="440" xr:uid="{00000000-0005-0000-0000-0000EF000000}"/>
    <cellStyle name="Comma0" xfId="199" xr:uid="{00000000-0005-0000-0000-0000F0000000}"/>
    <cellStyle name="Currency 2" xfId="200" xr:uid="{00000000-0005-0000-0000-0000F1000000}"/>
    <cellStyle name="Currency0" xfId="201" xr:uid="{00000000-0005-0000-0000-0000F2000000}"/>
    <cellStyle name="Date" xfId="202" xr:uid="{00000000-0005-0000-0000-0000F3000000}"/>
    <cellStyle name="Explanatory Text" xfId="389" builtinId="53" customBuiltin="1"/>
    <cellStyle name="Explanatory Text 2" xfId="203" xr:uid="{00000000-0005-0000-0000-0000F5000000}"/>
    <cellStyle name="Explanatory Text 2 2" xfId="204" xr:uid="{00000000-0005-0000-0000-0000F6000000}"/>
    <cellStyle name="Explanatory Text 2 3" xfId="205" xr:uid="{00000000-0005-0000-0000-0000F7000000}"/>
    <cellStyle name="Explanatory Text 3" xfId="206" xr:uid="{00000000-0005-0000-0000-0000F8000000}"/>
    <cellStyle name="Fixed" xfId="207" xr:uid="{00000000-0005-0000-0000-0000F9000000}"/>
    <cellStyle name="Followed Hyperlink 2" xfId="208" xr:uid="{00000000-0005-0000-0000-0000FA000000}"/>
    <cellStyle name="Good" xfId="379" builtinId="26" customBuiltin="1"/>
    <cellStyle name="Good 2" xfId="209" xr:uid="{00000000-0005-0000-0000-0000FC000000}"/>
    <cellStyle name="Good 2 2" xfId="210" xr:uid="{00000000-0005-0000-0000-0000FD000000}"/>
    <cellStyle name="Good 2 3" xfId="211" xr:uid="{00000000-0005-0000-0000-0000FE000000}"/>
    <cellStyle name="Good 3" xfId="212" xr:uid="{00000000-0005-0000-0000-0000FF000000}"/>
    <cellStyle name="Heading 1" xfId="375" builtinId="16" customBuiltin="1"/>
    <cellStyle name="Heading 1 2" xfId="213" xr:uid="{00000000-0005-0000-0000-000001010000}"/>
    <cellStyle name="Heading 1 2 2" xfId="214" xr:uid="{00000000-0005-0000-0000-000002010000}"/>
    <cellStyle name="Heading 1 2 3" xfId="215" xr:uid="{00000000-0005-0000-0000-000003010000}"/>
    <cellStyle name="Heading 1 3" xfId="216" xr:uid="{00000000-0005-0000-0000-000004010000}"/>
    <cellStyle name="Heading 2" xfId="376" builtinId="17" customBuiltin="1"/>
    <cellStyle name="Heading 2 2" xfId="217" xr:uid="{00000000-0005-0000-0000-000006010000}"/>
    <cellStyle name="Heading 2 2 2" xfId="218" xr:uid="{00000000-0005-0000-0000-000007010000}"/>
    <cellStyle name="Heading 2 2 3" xfId="219" xr:uid="{00000000-0005-0000-0000-000008010000}"/>
    <cellStyle name="Heading 2 3" xfId="220" xr:uid="{00000000-0005-0000-0000-000009010000}"/>
    <cellStyle name="Heading 3" xfId="377" builtinId="18" customBuiltin="1"/>
    <cellStyle name="Heading 3 2" xfId="221" xr:uid="{00000000-0005-0000-0000-00000B010000}"/>
    <cellStyle name="Heading 3 2 2" xfId="222" xr:uid="{00000000-0005-0000-0000-00000C010000}"/>
    <cellStyle name="Heading 3 2 3" xfId="223" xr:uid="{00000000-0005-0000-0000-00000D010000}"/>
    <cellStyle name="Heading 3 3" xfId="224" xr:uid="{00000000-0005-0000-0000-00000E010000}"/>
    <cellStyle name="Heading 4" xfId="378" builtinId="19" customBuiltin="1"/>
    <cellStyle name="Heading 4 2" xfId="225" xr:uid="{00000000-0005-0000-0000-000010010000}"/>
    <cellStyle name="Heading 4 2 2" xfId="226" xr:uid="{00000000-0005-0000-0000-000011010000}"/>
    <cellStyle name="Heading 4 2 3" xfId="227" xr:uid="{00000000-0005-0000-0000-000012010000}"/>
    <cellStyle name="Heading 4 3" xfId="228" xr:uid="{00000000-0005-0000-0000-000013010000}"/>
    <cellStyle name="Hyperlink 2" xfId="229" xr:uid="{00000000-0005-0000-0000-000014010000}"/>
    <cellStyle name="Hyperlink 3" xfId="230" xr:uid="{00000000-0005-0000-0000-000015010000}"/>
    <cellStyle name="Hyperlink 4" xfId="231" xr:uid="{00000000-0005-0000-0000-000016010000}"/>
    <cellStyle name="Hyperlink 4 2" xfId="232" xr:uid="{00000000-0005-0000-0000-000017010000}"/>
    <cellStyle name="Hyperlink 5" xfId="233" xr:uid="{00000000-0005-0000-0000-000018010000}"/>
    <cellStyle name="Input" xfId="382" builtinId="20" customBuiltin="1"/>
    <cellStyle name="Input 2" xfId="234" xr:uid="{00000000-0005-0000-0000-00001A010000}"/>
    <cellStyle name="Input 2 2" xfId="235" xr:uid="{00000000-0005-0000-0000-00001B010000}"/>
    <cellStyle name="Input 2 2 2" xfId="236" xr:uid="{00000000-0005-0000-0000-00001C010000}"/>
    <cellStyle name="Input 2 3" xfId="237" xr:uid="{00000000-0005-0000-0000-00001D010000}"/>
    <cellStyle name="Input 3" xfId="238" xr:uid="{00000000-0005-0000-0000-00001E010000}"/>
    <cellStyle name="Linked Cell" xfId="385" builtinId="24" customBuiltin="1"/>
    <cellStyle name="Linked Cell 2" xfId="239" xr:uid="{00000000-0005-0000-0000-000020010000}"/>
    <cellStyle name="Linked Cell 2 2" xfId="240" xr:uid="{00000000-0005-0000-0000-000021010000}"/>
    <cellStyle name="Linked Cell 2 3" xfId="241" xr:uid="{00000000-0005-0000-0000-000022010000}"/>
    <cellStyle name="Linked Cell 3" xfId="242" xr:uid="{00000000-0005-0000-0000-000023010000}"/>
    <cellStyle name="Neutral" xfId="381" builtinId="28" customBuiltin="1"/>
    <cellStyle name="Neutral 2" xfId="243" xr:uid="{00000000-0005-0000-0000-000025010000}"/>
    <cellStyle name="Neutral 2 2" xfId="244" xr:uid="{00000000-0005-0000-0000-000026010000}"/>
    <cellStyle name="Neutral 2 3" xfId="245" xr:uid="{00000000-0005-0000-0000-000027010000}"/>
    <cellStyle name="Neutral 3" xfId="246" xr:uid="{00000000-0005-0000-0000-000028010000}"/>
    <cellStyle name="Normal" xfId="0" builtinId="0"/>
    <cellStyle name="Normal 10" xfId="247" xr:uid="{00000000-0005-0000-0000-00002A010000}"/>
    <cellStyle name="Normal 11" xfId="248" xr:uid="{00000000-0005-0000-0000-00002B010000}"/>
    <cellStyle name="Normal 12" xfId="249" xr:uid="{00000000-0005-0000-0000-00002C010000}"/>
    <cellStyle name="Normal 13" xfId="250" xr:uid="{00000000-0005-0000-0000-00002D010000}"/>
    <cellStyle name="Normal 14" xfId="251" xr:uid="{00000000-0005-0000-0000-00002E010000}"/>
    <cellStyle name="Normal 15" xfId="252" xr:uid="{00000000-0005-0000-0000-00002F010000}"/>
    <cellStyle name="Normal 15 2" xfId="253" xr:uid="{00000000-0005-0000-0000-000030010000}"/>
    <cellStyle name="Normal 16" xfId="254" xr:uid="{00000000-0005-0000-0000-000031010000}"/>
    <cellStyle name="Normal 16 2" xfId="255" xr:uid="{00000000-0005-0000-0000-000032010000}"/>
    <cellStyle name="Normal 16 3" xfId="256" xr:uid="{00000000-0005-0000-0000-000033010000}"/>
    <cellStyle name="Normal 17" xfId="257" xr:uid="{00000000-0005-0000-0000-000034010000}"/>
    <cellStyle name="Normal 17 2" xfId="258" xr:uid="{00000000-0005-0000-0000-000035010000}"/>
    <cellStyle name="Normal 18" xfId="259" xr:uid="{00000000-0005-0000-0000-000036010000}"/>
    <cellStyle name="Normal 19" xfId="373" xr:uid="{00000000-0005-0000-0000-000037010000}"/>
    <cellStyle name="Normal 2" xfId="260" xr:uid="{00000000-0005-0000-0000-000038010000}"/>
    <cellStyle name="Normal 2 2" xfId="261" xr:uid="{00000000-0005-0000-0000-000039010000}"/>
    <cellStyle name="Normal 2 2 2" xfId="262" xr:uid="{00000000-0005-0000-0000-00003A010000}"/>
    <cellStyle name="Normal 2 2 2 2" xfId="263" xr:uid="{00000000-0005-0000-0000-00003B010000}"/>
    <cellStyle name="Normal 2 3" xfId="264" xr:uid="{00000000-0005-0000-0000-00003C010000}"/>
    <cellStyle name="Normal 2 3 2" xfId="265" xr:uid="{00000000-0005-0000-0000-00003D010000}"/>
    <cellStyle name="Normal 2 4" xfId="266" xr:uid="{00000000-0005-0000-0000-00003E010000}"/>
    <cellStyle name="Normal 2 4 2" xfId="267" xr:uid="{00000000-0005-0000-0000-00003F010000}"/>
    <cellStyle name="Normal 2 4 2 2" xfId="268" xr:uid="{00000000-0005-0000-0000-000040010000}"/>
    <cellStyle name="Normal 2 4 3" xfId="269" xr:uid="{00000000-0005-0000-0000-000041010000}"/>
    <cellStyle name="Normal 2 5" xfId="270" xr:uid="{00000000-0005-0000-0000-000042010000}"/>
    <cellStyle name="Normal 2 5 2" xfId="415" xr:uid="{00000000-0005-0000-0000-000043010000}"/>
    <cellStyle name="Normal 2 6" xfId="271" xr:uid="{00000000-0005-0000-0000-000044010000}"/>
    <cellStyle name="Normal 2 7" xfId="441" xr:uid="{00000000-0005-0000-0000-000045010000}"/>
    <cellStyle name="Normal 20" xfId="430" xr:uid="{00000000-0005-0000-0000-000046010000}"/>
    <cellStyle name="Normal 3" xfId="272" xr:uid="{00000000-0005-0000-0000-000047010000}"/>
    <cellStyle name="Normal 3 2" xfId="273" xr:uid="{00000000-0005-0000-0000-000048010000}"/>
    <cellStyle name="Normal 3 2 2" xfId="274" xr:uid="{00000000-0005-0000-0000-000049010000}"/>
    <cellStyle name="Normal 3 2 3" xfId="416" xr:uid="{00000000-0005-0000-0000-00004A010000}"/>
    <cellStyle name="Normal 3 3" xfId="275" xr:uid="{00000000-0005-0000-0000-00004B010000}"/>
    <cellStyle name="Normal 3 4" xfId="276" xr:uid="{00000000-0005-0000-0000-00004C010000}"/>
    <cellStyle name="Normal 3 5" xfId="277" xr:uid="{00000000-0005-0000-0000-00004D010000}"/>
    <cellStyle name="Normal 4" xfId="278" xr:uid="{00000000-0005-0000-0000-00004E010000}"/>
    <cellStyle name="Normal 4 2" xfId="279" xr:uid="{00000000-0005-0000-0000-00004F010000}"/>
    <cellStyle name="Normal 4 2 2" xfId="280" xr:uid="{00000000-0005-0000-0000-000050010000}"/>
    <cellStyle name="Normal 4 2 3" xfId="281" xr:uid="{00000000-0005-0000-0000-000051010000}"/>
    <cellStyle name="Normal 4 3" xfId="282" xr:uid="{00000000-0005-0000-0000-000052010000}"/>
    <cellStyle name="Normal 4 4" xfId="283" xr:uid="{00000000-0005-0000-0000-000053010000}"/>
    <cellStyle name="Normal 4 5" xfId="284" xr:uid="{00000000-0005-0000-0000-000054010000}"/>
    <cellStyle name="Normal 4 6" xfId="285" xr:uid="{00000000-0005-0000-0000-000055010000}"/>
    <cellStyle name="Normal 4 7" xfId="442" xr:uid="{00000000-0005-0000-0000-000056010000}"/>
    <cellStyle name="Normal 5" xfId="286" xr:uid="{00000000-0005-0000-0000-000057010000}"/>
    <cellStyle name="Normal 5 2" xfId="287" xr:uid="{00000000-0005-0000-0000-000058010000}"/>
    <cellStyle name="Normal 5 2 2" xfId="288" xr:uid="{00000000-0005-0000-0000-000059010000}"/>
    <cellStyle name="Normal 5 3" xfId="289" xr:uid="{00000000-0005-0000-0000-00005A010000}"/>
    <cellStyle name="Normal 5 4" xfId="443" xr:uid="{00000000-0005-0000-0000-00005B010000}"/>
    <cellStyle name="Normal 6" xfId="290" xr:uid="{00000000-0005-0000-0000-00005C010000}"/>
    <cellStyle name="Normal 6 2" xfId="291" xr:uid="{00000000-0005-0000-0000-00005D010000}"/>
    <cellStyle name="Normal 6 2 2" xfId="292" xr:uid="{00000000-0005-0000-0000-00005E010000}"/>
    <cellStyle name="Normal 6 3" xfId="293" xr:uid="{00000000-0005-0000-0000-00005F010000}"/>
    <cellStyle name="Normal 6 4" xfId="294" xr:uid="{00000000-0005-0000-0000-000060010000}"/>
    <cellStyle name="Normal 6 5" xfId="295" xr:uid="{00000000-0005-0000-0000-000061010000}"/>
    <cellStyle name="Normal 7" xfId="296" xr:uid="{00000000-0005-0000-0000-000062010000}"/>
    <cellStyle name="Normal 7 2" xfId="297" xr:uid="{00000000-0005-0000-0000-000063010000}"/>
    <cellStyle name="Normal 8" xfId="298" xr:uid="{00000000-0005-0000-0000-000064010000}"/>
    <cellStyle name="Normal 8 2" xfId="299" xr:uid="{00000000-0005-0000-0000-000065010000}"/>
    <cellStyle name="Normal 9" xfId="300" xr:uid="{00000000-0005-0000-0000-000066010000}"/>
    <cellStyle name="Normal 9 2" xfId="301" xr:uid="{00000000-0005-0000-0000-000067010000}"/>
    <cellStyle name="Normal 9 3" xfId="419" xr:uid="{00000000-0005-0000-0000-000068010000}"/>
    <cellStyle name="Normal 9 3 2" xfId="427" xr:uid="{00000000-0005-0000-0000-000069010000}"/>
    <cellStyle name="Normal 9 4" xfId="422" xr:uid="{00000000-0005-0000-0000-00006A010000}"/>
    <cellStyle name="Normal_GA 2010" xfId="426" xr:uid="{00000000-0005-0000-0000-00006D010000}"/>
    <cellStyle name="Note" xfId="388" builtinId="10" customBuiltin="1"/>
    <cellStyle name="Note 2" xfId="302" xr:uid="{00000000-0005-0000-0000-000074010000}"/>
    <cellStyle name="Note 2 2" xfId="303" xr:uid="{00000000-0005-0000-0000-000075010000}"/>
    <cellStyle name="Note 2 2 2" xfId="304" xr:uid="{00000000-0005-0000-0000-000076010000}"/>
    <cellStyle name="Note 2 2 2 2" xfId="305" xr:uid="{00000000-0005-0000-0000-000077010000}"/>
    <cellStyle name="Note 2 3" xfId="306" xr:uid="{00000000-0005-0000-0000-000078010000}"/>
    <cellStyle name="Note 2 3 2" xfId="307" xr:uid="{00000000-0005-0000-0000-000079010000}"/>
    <cellStyle name="Note 3" xfId="308" xr:uid="{00000000-0005-0000-0000-00007A010000}"/>
    <cellStyle name="Note 3 2" xfId="309" xr:uid="{00000000-0005-0000-0000-00007B010000}"/>
    <cellStyle name="Note 4" xfId="310" xr:uid="{00000000-0005-0000-0000-00007C010000}"/>
    <cellStyle name="Note 4 2" xfId="311" xr:uid="{00000000-0005-0000-0000-00007D010000}"/>
    <cellStyle name="Note 5" xfId="312" xr:uid="{00000000-0005-0000-0000-00007E010000}"/>
    <cellStyle name="Note 6" xfId="313" xr:uid="{00000000-0005-0000-0000-00007F010000}"/>
    <cellStyle name="Note 7" xfId="314" xr:uid="{00000000-0005-0000-0000-000080010000}"/>
    <cellStyle name="Note 8" xfId="315" xr:uid="{00000000-0005-0000-0000-000081010000}"/>
    <cellStyle name="Note 9" xfId="316" xr:uid="{00000000-0005-0000-0000-000082010000}"/>
    <cellStyle name="Output" xfId="383" builtinId="21" customBuiltin="1"/>
    <cellStyle name="Output 2" xfId="317" xr:uid="{00000000-0005-0000-0000-000084010000}"/>
    <cellStyle name="Output 2 2" xfId="318" xr:uid="{00000000-0005-0000-0000-000085010000}"/>
    <cellStyle name="Output 2 2 2" xfId="319" xr:uid="{00000000-0005-0000-0000-000086010000}"/>
    <cellStyle name="Output 2 3" xfId="320" xr:uid="{00000000-0005-0000-0000-000087010000}"/>
    <cellStyle name="Output 3" xfId="321" xr:uid="{00000000-0005-0000-0000-000088010000}"/>
    <cellStyle name="Percent" xfId="425" builtinId="5"/>
    <cellStyle name="Percent 2" xfId="322" xr:uid="{00000000-0005-0000-0000-00008A010000}"/>
    <cellStyle name="Percent 2 2" xfId="323" xr:uid="{00000000-0005-0000-0000-00008B010000}"/>
    <cellStyle name="Percent 2 2 2" xfId="324" xr:uid="{00000000-0005-0000-0000-00008C010000}"/>
    <cellStyle name="Percent 2 3" xfId="325" xr:uid="{00000000-0005-0000-0000-00008D010000}"/>
    <cellStyle name="Percent 2 4" xfId="326" xr:uid="{00000000-0005-0000-0000-00008E010000}"/>
    <cellStyle name="Percent 2 5" xfId="327" xr:uid="{00000000-0005-0000-0000-00008F010000}"/>
    <cellStyle name="Percent 3" xfId="328" xr:uid="{00000000-0005-0000-0000-000090010000}"/>
    <cellStyle name="Percent 3 2" xfId="329" xr:uid="{00000000-0005-0000-0000-000091010000}"/>
    <cellStyle name="Percent 3 3" xfId="330" xr:uid="{00000000-0005-0000-0000-000092010000}"/>
    <cellStyle name="Percent 4" xfId="331" xr:uid="{00000000-0005-0000-0000-000093010000}"/>
    <cellStyle name="Percent 4 2" xfId="332" xr:uid="{00000000-0005-0000-0000-000094010000}"/>
    <cellStyle name="Percent 4 3" xfId="418" xr:uid="{00000000-0005-0000-0000-000095010000}"/>
    <cellStyle name="Percent 4 4" xfId="444" xr:uid="{00000000-0005-0000-0000-000096010000}"/>
    <cellStyle name="Percent 5" xfId="333" xr:uid="{00000000-0005-0000-0000-000097010000}"/>
    <cellStyle name="Percent 5 2" xfId="421" xr:uid="{00000000-0005-0000-0000-000098010000}"/>
    <cellStyle name="Percent 5 2 2" xfId="429" xr:uid="{00000000-0005-0000-0000-000099010000}"/>
    <cellStyle name="Percent 5 3" xfId="424" xr:uid="{00000000-0005-0000-0000-00009A010000}"/>
    <cellStyle name="Percent 6" xfId="334" xr:uid="{00000000-0005-0000-0000-00009B010000}"/>
    <cellStyle name="Percent 6 2" xfId="335" xr:uid="{00000000-0005-0000-0000-00009C010000}"/>
    <cellStyle name="Percent 7" xfId="336" xr:uid="{00000000-0005-0000-0000-00009D010000}"/>
    <cellStyle name="Percent 8" xfId="337" xr:uid="{00000000-0005-0000-0000-00009E010000}"/>
    <cellStyle name="Percent 8 2" xfId="338" xr:uid="{00000000-0005-0000-0000-00009F010000}"/>
    <cellStyle name="Style 21" xfId="339" xr:uid="{00000000-0005-0000-0000-0000A0010000}"/>
    <cellStyle name="Style 21 2" xfId="340" xr:uid="{00000000-0005-0000-0000-0000A1010000}"/>
    <cellStyle name="Style 21 2 2" xfId="341" xr:uid="{00000000-0005-0000-0000-0000A2010000}"/>
    <cellStyle name="Style 21 3" xfId="342" xr:uid="{00000000-0005-0000-0000-0000A3010000}"/>
    <cellStyle name="Style 22" xfId="343" xr:uid="{00000000-0005-0000-0000-0000A4010000}"/>
    <cellStyle name="Style 22 2" xfId="344" xr:uid="{00000000-0005-0000-0000-0000A5010000}"/>
    <cellStyle name="Style 22 3" xfId="345" xr:uid="{00000000-0005-0000-0000-0000A6010000}"/>
    <cellStyle name="Style 23" xfId="346" xr:uid="{00000000-0005-0000-0000-0000A7010000}"/>
    <cellStyle name="Style 23 2" xfId="347" xr:uid="{00000000-0005-0000-0000-0000A8010000}"/>
    <cellStyle name="Style 23 2 2" xfId="348" xr:uid="{00000000-0005-0000-0000-0000A9010000}"/>
    <cellStyle name="Style 23 2 3" xfId="349" xr:uid="{00000000-0005-0000-0000-0000AA010000}"/>
    <cellStyle name="Style 23 3" xfId="350" xr:uid="{00000000-0005-0000-0000-0000AB010000}"/>
    <cellStyle name="Style 23 3 2" xfId="351" xr:uid="{00000000-0005-0000-0000-0000AC010000}"/>
    <cellStyle name="Style 23 4" xfId="352" xr:uid="{00000000-0005-0000-0000-0000AD010000}"/>
    <cellStyle name="Style 24" xfId="353" xr:uid="{00000000-0005-0000-0000-0000AE010000}"/>
    <cellStyle name="Style 24 2" xfId="354" xr:uid="{00000000-0005-0000-0000-0000AF010000}"/>
    <cellStyle name="Style 24 3" xfId="355" xr:uid="{00000000-0005-0000-0000-0000B0010000}"/>
    <cellStyle name="Style 25" xfId="356" xr:uid="{00000000-0005-0000-0000-0000B1010000}"/>
    <cellStyle name="Style 25 2" xfId="357" xr:uid="{00000000-0005-0000-0000-0000B2010000}"/>
    <cellStyle name="Style 25 3" xfId="358" xr:uid="{00000000-0005-0000-0000-0000B3010000}"/>
    <cellStyle name="Style 26" xfId="359" xr:uid="{00000000-0005-0000-0000-0000B4010000}"/>
    <cellStyle name="Style 26 2" xfId="360" xr:uid="{00000000-0005-0000-0000-0000B5010000}"/>
    <cellStyle name="Style 26 3" xfId="361" xr:uid="{00000000-0005-0000-0000-0000B6010000}"/>
    <cellStyle name="Title" xfId="374" builtinId="15" customBuiltin="1"/>
    <cellStyle name="Title 2" xfId="362" xr:uid="{00000000-0005-0000-0000-0000B8010000}"/>
    <cellStyle name="Title 2 2" xfId="363" xr:uid="{00000000-0005-0000-0000-0000B9010000}"/>
    <cellStyle name="Total" xfId="390" builtinId="25" customBuiltin="1"/>
    <cellStyle name="Total 2" xfId="364" xr:uid="{00000000-0005-0000-0000-0000BB010000}"/>
    <cellStyle name="Total 2 2" xfId="365" xr:uid="{00000000-0005-0000-0000-0000BC010000}"/>
    <cellStyle name="Total 2 2 2" xfId="366" xr:uid="{00000000-0005-0000-0000-0000BD010000}"/>
    <cellStyle name="Total 2 3" xfId="367" xr:uid="{00000000-0005-0000-0000-0000BE010000}"/>
    <cellStyle name="Total 3" xfId="368" xr:uid="{00000000-0005-0000-0000-0000BF010000}"/>
    <cellStyle name="Warning Text" xfId="387" builtinId="11" customBuiltin="1"/>
    <cellStyle name="Warning Text 2" xfId="369" xr:uid="{00000000-0005-0000-0000-0000C1010000}"/>
    <cellStyle name="Warning Text 2 2" xfId="370" xr:uid="{00000000-0005-0000-0000-0000C2010000}"/>
    <cellStyle name="Warning Text 2 3" xfId="371" xr:uid="{00000000-0005-0000-0000-0000C3010000}"/>
    <cellStyle name="Warning Text 3" xfId="372" xr:uid="{00000000-0005-0000-0000-0000C4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C_MINER\International\Intl%202011\111212%202012%20Intl%20forecast%20table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USERDATA\Work\Mid%20Year%20FY06%20OMB%20Trust%20Fund%20Update\FY06%20Midterm%20OMB%20Update%20International%20Market%20Forecas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Terminal%20Area%20Forecast%20Central%20File\International\FAA%20Forecast\Intl%202011\111115%20Intl%20forecast%20with%20INS%20data%20-%20SAS%20inpu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11 TABLE 3"/>
      <sheetName val="2012 TABLE 3"/>
      <sheetName val="2011 TABLE 4"/>
      <sheetName val="2012 TABLE 4"/>
      <sheetName val="2012 Tables 3 4 data"/>
      <sheetName val="2011 TABLE 5"/>
      <sheetName val="2012 TABLE 5"/>
      <sheetName val="2011 TABLE 6"/>
      <sheetName val="2012 TABLE 6 "/>
      <sheetName val="2011 TABLE 7"/>
      <sheetName val="2012 Table 7"/>
      <sheetName val="2011 TABLE 8"/>
      <sheetName val="2012 TABLE 8"/>
      <sheetName val="2012 table 8 data"/>
      <sheetName val="2011 TABLE 9"/>
      <sheetName val="2012 TABLE 9"/>
      <sheetName val="2012 Table 9 system data"/>
      <sheetName val="2012 Table 9 intl data"/>
      <sheetName val="2012 Table 9 data"/>
      <sheetName val="2011 TABLE 10"/>
      <sheetName val="2012 TABLE 10"/>
      <sheetName val="2011 TABLE 11"/>
      <sheetName val="2012 TABLE 11"/>
      <sheetName val="2011 TABLE 12"/>
      <sheetName val="2012 TABLE 12"/>
      <sheetName val="2012 Tables 5 7 10 12 Pax data"/>
      <sheetName val="2011 TABLE 13"/>
      <sheetName val="2012 TABLE 13"/>
      <sheetName val="Intl charts 4 &amp; 5"/>
      <sheetName val="2012 Table 13 LF data"/>
      <sheetName val="2012 Tables 6 10 13 ASMs data"/>
      <sheetName val="2012 Tables 5 6 7 11 13 RPMs"/>
      <sheetName val="2011 TABLE 14"/>
      <sheetName val="2012 TABLE 14"/>
      <sheetName val="2011 TABLE 15"/>
      <sheetName val="2012 TABLE 15"/>
      <sheetName val="2011 TABLE 16"/>
      <sheetName val="2012 TABLE 16"/>
      <sheetName val="Tables 14 15 16 data"/>
      <sheetName val="2011 TABLE 17"/>
      <sheetName val="2012 TABLE 17"/>
      <sheetName val="2011 TABLE 18"/>
      <sheetName val="2012 TABLE 18"/>
      <sheetName val="2011 TABLE 19"/>
      <sheetName val="2012 TABLE 19"/>
      <sheetName val="2011 TABLE 22"/>
      <sheetName val="2012 TABLE 22"/>
      <sheetName val="2011 TABLE 23"/>
      <sheetName val="2012 TABLE 23"/>
      <sheetName val="2011 TABLE 24"/>
      <sheetName val="2012 TABLE 24"/>
      <sheetName val="2012 Tables 23 24 system data"/>
      <sheetName val="2011 TABLE 25"/>
      <sheetName val="2012 TABLE 25"/>
      <sheetName val="Tables 23 24 25 intl data"/>
      <sheetName val="2012 Tables 23 24 25 data"/>
      <sheetName val="2011 U.S. Carrier data"/>
      <sheetName val="2011 PIVOT"/>
      <sheetName val="Intl tables 1 &amp; 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c 02 Econ Assump"/>
      <sheetName val="Pacific Pax"/>
      <sheetName val="Atlantic Pax"/>
      <sheetName val="Latin Pax"/>
      <sheetName val="Canada Pax"/>
      <sheetName val="Total Int Pax"/>
      <sheetName val="Int Traffic History"/>
      <sheetName val="LATGDP"/>
      <sheetName val="US and Canada GDP"/>
      <sheetName val="Pacific GDP Detail"/>
      <sheetName val="European GDP Detail"/>
      <sheetName val="Middle East GDP Detail"/>
      <sheetName val="Africa GDP Detail"/>
      <sheetName val="Latin GDP Detail"/>
      <sheetName val="t100int"/>
      <sheetName val="QTRLY FCST"/>
      <sheetName val="INTPASS"/>
      <sheetName val="Sum Check"/>
    </sheetNames>
    <sheetDataSet>
      <sheetData sheetId="0"/>
      <sheetData sheetId="1"/>
      <sheetData sheetId="2"/>
      <sheetData sheetId="3"/>
      <sheetData sheetId="4"/>
      <sheetData sheetId="5"/>
      <sheetData sheetId="6">
        <row r="4">
          <cell r="A4" t="str">
            <v>FISCAL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 pax data"/>
      <sheetName val="Real GDP"/>
      <sheetName val="Raw GDP data"/>
      <sheetName val="UK"/>
      <sheetName val="Germany"/>
      <sheetName val="France"/>
      <sheetName val="Netherlands"/>
      <sheetName val="Italy"/>
      <sheetName val="Ireland"/>
      <sheetName val="Spain"/>
      <sheetName val="Other Europe"/>
      <sheetName val="Mexico"/>
      <sheetName val="Dominican Rep"/>
      <sheetName val="Bahamas"/>
      <sheetName val="Jamaica"/>
      <sheetName val="Brazil"/>
      <sheetName val="Other LtnAm"/>
      <sheetName val="Japan"/>
      <sheetName val="S Korea"/>
      <sheetName val="Taiwan"/>
      <sheetName val="Hong Kong"/>
      <sheetName val="China"/>
      <sheetName val="India"/>
      <sheetName val="Other Pacific"/>
      <sheetName val="Pacific F41"/>
      <sheetName val="Atlantic F41"/>
      <sheetName val="Latin F41"/>
      <sheetName val="F41 data"/>
      <sheetName val="Exchange rates"/>
      <sheetName val="Transborder"/>
      <sheetName val="Transborder 2010"/>
      <sheetName val="Transborder 2009"/>
      <sheetName val="Transborder 2008"/>
      <sheetName val="Transborder 2007"/>
      <sheetName val="Transborder 2006"/>
      <sheetName val="Transborder 2005"/>
      <sheetName val="Transborder 2004"/>
      <sheetName val="Transborder 2003"/>
      <sheetName val="Transborder 2002"/>
      <sheetName val="Transborder 2001"/>
      <sheetName val="Transborder 2000"/>
      <sheetName val="Yield forecast"/>
      <sheetName val="DB Products yield"/>
      <sheetName val="Original yield data"/>
      <sheetName val="CP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>
        <row r="1">
          <cell r="A1" t="str">
            <v>Source:  Email from Roger Schaufele to K. Lizotte dated 11/10/2011 04:59 PM (email is below).</v>
          </cell>
        </row>
        <row r="2">
          <cell r="A2" t="str">
            <v>Kathy - Attached is a file that contains summarized international Form 41 forecast information for each of the entities.  I have highlighted updated information in bold for each of the entities.  Data updated include FY 2010 asms, rpms, pax, yields and es</v>
          </cell>
        </row>
        <row r="3">
          <cell r="A3">
            <v>0</v>
          </cell>
        </row>
        <row r="4">
          <cell r="A4">
            <v>0</v>
          </cell>
        </row>
        <row r="5">
          <cell r="A5">
            <v>0</v>
          </cell>
        </row>
        <row r="6">
          <cell r="A6">
            <v>0</v>
          </cell>
        </row>
        <row r="7">
          <cell r="A7" t="str">
            <v xml:space="preserve"> </v>
          </cell>
        </row>
        <row r="8">
          <cell r="A8" t="str">
            <v>FY</v>
          </cell>
        </row>
        <row r="9">
          <cell r="A9" t="str">
            <v>1969</v>
          </cell>
        </row>
        <row r="10">
          <cell r="A10" t="str">
            <v>1970</v>
          </cell>
        </row>
        <row r="11">
          <cell r="A11" t="str">
            <v>1971</v>
          </cell>
        </row>
        <row r="12">
          <cell r="A12" t="str">
            <v>1972</v>
          </cell>
        </row>
        <row r="13">
          <cell r="A13" t="str">
            <v>1973</v>
          </cell>
        </row>
        <row r="14">
          <cell r="A14" t="str">
            <v>1974</v>
          </cell>
        </row>
        <row r="15">
          <cell r="A15" t="str">
            <v>1975</v>
          </cell>
        </row>
        <row r="16">
          <cell r="A16" t="str">
            <v>1976</v>
          </cell>
        </row>
        <row r="17">
          <cell r="A17" t="str">
            <v>1977</v>
          </cell>
        </row>
        <row r="18">
          <cell r="A18" t="str">
            <v>1978</v>
          </cell>
        </row>
        <row r="19">
          <cell r="A19" t="str">
            <v>1979</v>
          </cell>
        </row>
        <row r="20">
          <cell r="A20" t="str">
            <v>1980</v>
          </cell>
        </row>
        <row r="21">
          <cell r="A21" t="str">
            <v>1981</v>
          </cell>
        </row>
        <row r="22">
          <cell r="A22" t="str">
            <v>1982</v>
          </cell>
        </row>
        <row r="23">
          <cell r="A23" t="str">
            <v>1983</v>
          </cell>
        </row>
        <row r="24">
          <cell r="A24" t="str">
            <v>1984</v>
          </cell>
        </row>
        <row r="25">
          <cell r="A25" t="str">
            <v>1985</v>
          </cell>
        </row>
        <row r="26">
          <cell r="A26" t="str">
            <v>1986</v>
          </cell>
        </row>
        <row r="27">
          <cell r="A27" t="str">
            <v>1987</v>
          </cell>
        </row>
        <row r="28">
          <cell r="A28" t="str">
            <v>1988</v>
          </cell>
        </row>
        <row r="29">
          <cell r="A29" t="str">
            <v>1989</v>
          </cell>
        </row>
        <row r="30">
          <cell r="A30" t="str">
            <v>1990</v>
          </cell>
        </row>
        <row r="31">
          <cell r="A31" t="str">
            <v>1991</v>
          </cell>
        </row>
        <row r="32">
          <cell r="A32" t="str">
            <v>1992</v>
          </cell>
        </row>
        <row r="33">
          <cell r="A33" t="str">
            <v>1993</v>
          </cell>
        </row>
        <row r="34">
          <cell r="A34" t="str">
            <v>1994</v>
          </cell>
        </row>
        <row r="35">
          <cell r="A35" t="str">
            <v>1995</v>
          </cell>
        </row>
        <row r="36">
          <cell r="A36" t="str">
            <v>1996</v>
          </cell>
        </row>
        <row r="37">
          <cell r="A37" t="str">
            <v>1997</v>
          </cell>
        </row>
        <row r="38">
          <cell r="A38" t="str">
            <v>1998</v>
          </cell>
        </row>
        <row r="39">
          <cell r="A39">
            <v>1999</v>
          </cell>
        </row>
        <row r="40">
          <cell r="A40">
            <v>2000</v>
          </cell>
        </row>
        <row r="41">
          <cell r="A41" t="str">
            <v xml:space="preserve">2001 </v>
          </cell>
        </row>
        <row r="42">
          <cell r="A42" t="str">
            <v>2002</v>
          </cell>
        </row>
        <row r="43">
          <cell r="A43" t="str">
            <v>2003</v>
          </cell>
        </row>
        <row r="44">
          <cell r="A44">
            <v>2004</v>
          </cell>
        </row>
        <row r="45">
          <cell r="A45">
            <v>2005</v>
          </cell>
        </row>
        <row r="46">
          <cell r="A46">
            <v>2006</v>
          </cell>
        </row>
        <row r="47">
          <cell r="A47" t="str">
            <v>2007</v>
          </cell>
        </row>
        <row r="48">
          <cell r="A48">
            <v>2008</v>
          </cell>
        </row>
        <row r="49">
          <cell r="A49" t="str">
            <v>2009</v>
          </cell>
        </row>
        <row r="50">
          <cell r="A50" t="str">
            <v>2010</v>
          </cell>
        </row>
        <row r="51">
          <cell r="A51" t="str">
            <v>2011E</v>
          </cell>
        </row>
        <row r="53">
          <cell r="A53">
            <v>2012</v>
          </cell>
        </row>
        <row r="54">
          <cell r="A54">
            <v>2013</v>
          </cell>
        </row>
        <row r="55">
          <cell r="A55">
            <v>2014</v>
          </cell>
        </row>
        <row r="56">
          <cell r="A56">
            <v>2015</v>
          </cell>
        </row>
        <row r="57">
          <cell r="A57">
            <v>2016</v>
          </cell>
        </row>
        <row r="58">
          <cell r="A58">
            <v>2017</v>
          </cell>
        </row>
        <row r="59">
          <cell r="A59">
            <v>2018</v>
          </cell>
        </row>
        <row r="60">
          <cell r="A60">
            <v>2019</v>
          </cell>
        </row>
        <row r="61">
          <cell r="A61">
            <v>2020</v>
          </cell>
        </row>
        <row r="62">
          <cell r="A62">
            <v>2021</v>
          </cell>
        </row>
        <row r="63">
          <cell r="A63">
            <v>2022</v>
          </cell>
        </row>
        <row r="64">
          <cell r="A64">
            <v>2023</v>
          </cell>
        </row>
        <row r="65">
          <cell r="A65">
            <v>2024</v>
          </cell>
        </row>
        <row r="66">
          <cell r="A66">
            <v>2025</v>
          </cell>
        </row>
        <row r="67">
          <cell r="A67">
            <v>2026</v>
          </cell>
        </row>
        <row r="68">
          <cell r="A68">
            <v>2027</v>
          </cell>
        </row>
        <row r="69">
          <cell r="A69">
            <v>2028</v>
          </cell>
        </row>
        <row r="70">
          <cell r="A70">
            <v>2029</v>
          </cell>
        </row>
        <row r="71">
          <cell r="A71">
            <v>2030</v>
          </cell>
        </row>
        <row r="72">
          <cell r="A72">
            <v>2031</v>
          </cell>
        </row>
        <row r="73">
          <cell r="A73">
            <v>2032</v>
          </cell>
        </row>
        <row r="74">
          <cell r="A74">
            <v>0</v>
          </cell>
        </row>
        <row r="75">
          <cell r="A75">
            <v>0</v>
          </cell>
        </row>
        <row r="76">
          <cell r="A76" t="str">
            <v xml:space="preserve"> </v>
          </cell>
          <cell r="CD76">
            <v>0</v>
          </cell>
          <cell r="CE76">
            <v>0</v>
          </cell>
          <cell r="CF76" t="str">
            <v>LOAD</v>
          </cell>
          <cell r="CG76" t="str">
            <v>ENPLANE-</v>
          </cell>
          <cell r="CH76" t="str">
            <v>TRIP</v>
          </cell>
          <cell r="CI76" t="str">
            <v>MILES</v>
          </cell>
          <cell r="CJ76" t="str">
            <v>SEATS</v>
          </cell>
          <cell r="CK76" t="str">
            <v>PSGR.</v>
          </cell>
          <cell r="CL76" t="str">
            <v>PSGR.</v>
          </cell>
          <cell r="CM76" t="str">
            <v>REAL</v>
          </cell>
          <cell r="CN76" t="str">
            <v>PSGR.</v>
          </cell>
          <cell r="CO76" t="str">
            <v>REAL</v>
          </cell>
          <cell r="CP76" t="str">
            <v>JET</v>
          </cell>
          <cell r="CQ76" t="str">
            <v>REAL</v>
          </cell>
        </row>
        <row r="77">
          <cell r="A77" t="str">
            <v xml:space="preserve"> </v>
          </cell>
          <cell r="CD77" t="str">
            <v>ASM'S</v>
          </cell>
          <cell r="CE77" t="str">
            <v>RPM'S</v>
          </cell>
          <cell r="CF77" t="str">
            <v>FACTOR</v>
          </cell>
          <cell r="CG77" t="str">
            <v>MENTS</v>
          </cell>
          <cell r="CH77" t="str">
            <v>LENGTH</v>
          </cell>
          <cell r="CI77" t="str">
            <v>FLOWN</v>
          </cell>
          <cell r="CJ77" t="str">
            <v>PER/AC</v>
          </cell>
          <cell r="CK77" t="str">
            <v>REVENUES</v>
          </cell>
          <cell r="CL77" t="str">
            <v>YIELD</v>
          </cell>
          <cell r="CM77" t="str">
            <v>YIELD</v>
          </cell>
          <cell r="CN77" t="str">
            <v>RASM</v>
          </cell>
          <cell r="CO77" t="str">
            <v>RASM</v>
          </cell>
          <cell r="CP77" t="str">
            <v>FUEL</v>
          </cell>
          <cell r="CQ77" t="str">
            <v>JET FUEL</v>
          </cell>
        </row>
        <row r="78">
          <cell r="A78" t="str">
            <v>FY</v>
          </cell>
          <cell r="CD78" t="str">
            <v>(%)</v>
          </cell>
          <cell r="CE78" t="str">
            <v>(%)</v>
          </cell>
          <cell r="CF78" t="str">
            <v>(PTS)</v>
          </cell>
          <cell r="CG78" t="str">
            <v>(%)</v>
          </cell>
          <cell r="CH78" t="str">
            <v>(MILES)</v>
          </cell>
          <cell r="CI78" t="str">
            <v>(%)</v>
          </cell>
          <cell r="CJ78" t="str">
            <v>(SEATS)</v>
          </cell>
          <cell r="CK78" t="str">
            <v>(%)</v>
          </cell>
          <cell r="CL78" t="str">
            <v>(%)</v>
          </cell>
          <cell r="CM78" t="str">
            <v>(%)</v>
          </cell>
          <cell r="CN78" t="str">
            <v>(%)</v>
          </cell>
          <cell r="CO78" t="str">
            <v>(%)</v>
          </cell>
          <cell r="CP78" t="str">
            <v>(%)</v>
          </cell>
          <cell r="CQ78" t="str">
            <v>(%)</v>
          </cell>
        </row>
        <row r="79">
          <cell r="A79" t="str">
            <v>1969/70</v>
          </cell>
          <cell r="CD79">
            <v>9.1865510206594827</v>
          </cell>
          <cell r="CE79">
            <v>6.3978611871703617</v>
          </cell>
          <cell r="CF79">
            <v>-1.2979820156422406</v>
          </cell>
          <cell r="CG79">
            <v>-0.64507195033292053</v>
          </cell>
          <cell r="CH79">
            <v>50.637902329605254</v>
          </cell>
          <cell r="CI79">
            <v>5.2357044998385893</v>
          </cell>
          <cell r="CJ79">
            <v>3.9316993835168432</v>
          </cell>
          <cell r="CK79">
            <v>10.777768533893383</v>
          </cell>
          <cell r="CL79">
            <v>4.1165370223167352</v>
          </cell>
          <cell r="CM79">
            <v>-1.7255827149076697</v>
          </cell>
          <cell r="CN79">
            <v>1.4573383794610706</v>
          </cell>
          <cell r="CO79">
            <v>-4.2355701246496569</v>
          </cell>
          <cell r="CP79">
            <v>0</v>
          </cell>
          <cell r="CQ79">
            <v>0</v>
          </cell>
        </row>
        <row r="80">
          <cell r="A80" t="str">
            <v>1970/71</v>
          </cell>
          <cell r="CD80">
            <v>4.0143309886953693</v>
          </cell>
          <cell r="CE80">
            <v>0.68322604154014144</v>
          </cell>
          <cell r="CF80">
            <v>-1.5859755759604681</v>
          </cell>
          <cell r="CG80">
            <v>-1.1742433041417866</v>
          </cell>
          <cell r="CH80">
            <v>14.378267065943533</v>
          </cell>
          <cell r="CI80">
            <v>-4.2091735653998263</v>
          </cell>
          <cell r="CJ80">
            <v>9.328081037699306</v>
          </cell>
          <cell r="CK80">
            <v>4.7348881993258818</v>
          </cell>
          <cell r="CL80">
            <v>4.0241679940947739</v>
          </cell>
          <cell r="CM80">
            <v>-0.68456718503990821</v>
          </cell>
          <cell r="CN80">
            <v>0.69274801249150642</v>
          </cell>
          <cell r="CO80">
            <v>-3.8651878402333861</v>
          </cell>
          <cell r="CP80">
            <v>0</v>
          </cell>
          <cell r="CQ80">
            <v>0</v>
          </cell>
        </row>
        <row r="81">
          <cell r="A81" t="str">
            <v>1971/72</v>
          </cell>
          <cell r="CD81">
            <v>2.8777446462455947</v>
          </cell>
          <cell r="CE81">
            <v>12.035166028289645</v>
          </cell>
          <cell r="CF81">
            <v>4.2669452076073711</v>
          </cell>
          <cell r="CG81">
            <v>9.8034952460422922</v>
          </cell>
          <cell r="CH81">
            <v>15.840029140353522</v>
          </cell>
          <cell r="CI81">
            <v>-0.47415940011735769</v>
          </cell>
          <cell r="CJ81">
            <v>3.9736011857863218</v>
          </cell>
          <cell r="CK81">
            <v>13.563895229563027</v>
          </cell>
          <cell r="CL81">
            <v>1.364508355249261</v>
          </cell>
          <cell r="CM81">
            <v>-1.8948005950802815</v>
          </cell>
          <cell r="CN81">
            <v>10.387232554584802</v>
          </cell>
          <cell r="CO81">
            <v>6.8378038550804821</v>
          </cell>
          <cell r="CP81">
            <v>0</v>
          </cell>
          <cell r="CQ81">
            <v>0</v>
          </cell>
        </row>
        <row r="82">
          <cell r="A82" t="str">
            <v>1972/73</v>
          </cell>
          <cell r="CD82">
            <v>9.1769516963711606</v>
          </cell>
          <cell r="CE82">
            <v>8.2434887946698954</v>
          </cell>
          <cell r="CF82">
            <v>-0.446338477412624</v>
          </cell>
          <cell r="CG82">
            <v>7.0540573807778228</v>
          </cell>
          <cell r="CH82">
            <v>8.8352020011311652</v>
          </cell>
          <cell r="CI82">
            <v>4.330784065799631</v>
          </cell>
          <cell r="CJ82">
            <v>5.6650023567771939</v>
          </cell>
          <cell r="CK82">
            <v>11.761577311697668</v>
          </cell>
          <cell r="CL82">
            <v>3.2501617937512384</v>
          </cell>
          <cell r="CM82">
            <v>-1.6514538503625498</v>
          </cell>
          <cell r="CN82">
            <v>2.3673729438009161</v>
          </cell>
          <cell r="CO82">
            <v>-2.4923338881406409</v>
          </cell>
          <cell r="CP82">
            <v>0</v>
          </cell>
          <cell r="CQ82">
            <v>0</v>
          </cell>
        </row>
        <row r="83">
          <cell r="A83" t="str">
            <v>1973/74</v>
          </cell>
          <cell r="CD83">
            <v>-5.4869062099768939</v>
          </cell>
          <cell r="CE83">
            <v>1.8434583651975034</v>
          </cell>
          <cell r="CF83">
            <v>4.0142335998341068</v>
          </cell>
          <cell r="CG83">
            <v>4.003739289534991</v>
          </cell>
          <cell r="CH83">
            <v>-16.70091006308769</v>
          </cell>
          <cell r="CI83">
            <v>-9.2549409679385306</v>
          </cell>
          <cell r="CJ83">
            <v>5.2993736196662411</v>
          </cell>
          <cell r="CK83">
            <v>14.501693705380436</v>
          </cell>
          <cell r="CL83">
            <v>12.429109874482203</v>
          </cell>
          <cell r="CM83">
            <v>2.1087743366298817</v>
          </cell>
          <cell r="CN83">
            <v>21.1490272022683</v>
          </cell>
          <cell r="CO83">
            <v>10.028254190655339</v>
          </cell>
          <cell r="CP83">
            <v>0</v>
          </cell>
          <cell r="CQ83">
            <v>0</v>
          </cell>
        </row>
        <row r="84">
          <cell r="A84" t="str">
            <v>1974/75</v>
          </cell>
          <cell r="CD84">
            <v>4.2818182746751088</v>
          </cell>
          <cell r="CE84">
            <v>-2.0988498449366344</v>
          </cell>
          <cell r="CF84">
            <v>-3.4124615491714678</v>
          </cell>
          <cell r="CG84">
            <v>-2.8469528519997844</v>
          </cell>
          <cell r="CH84">
            <v>6.0627270867870493</v>
          </cell>
          <cell r="CI84">
            <v>1.2962103914970768</v>
          </cell>
          <cell r="CJ84">
            <v>3.9177903248119037</v>
          </cell>
          <cell r="CK84">
            <v>5.524107651489274</v>
          </cell>
          <cell r="CL84">
            <v>7.7863819621649677</v>
          </cell>
          <cell r="CM84">
            <v>-2.2872704418639977</v>
          </cell>
          <cell r="CN84">
            <v>1.1912808938006725</v>
          </cell>
          <cell r="CO84">
            <v>-8.2659972102219861</v>
          </cell>
          <cell r="CP84">
            <v>0</v>
          </cell>
          <cell r="CQ84">
            <v>0</v>
          </cell>
        </row>
        <row r="85">
          <cell r="A85" t="str">
            <v>1975/76</v>
          </cell>
          <cell r="CD85">
            <v>2.6965257621219596</v>
          </cell>
          <cell r="CE85">
            <v>9.765785765062418</v>
          </cell>
          <cell r="CF85">
            <v>3.6041894234523539</v>
          </cell>
          <cell r="CG85">
            <v>8.5660287744157024</v>
          </cell>
          <cell r="CH85">
            <v>8.7678628843706292</v>
          </cell>
          <cell r="CI85">
            <v>0.4021023699020132</v>
          </cell>
          <cell r="CJ85">
            <v>3.1271432098778007</v>
          </cell>
          <cell r="CK85">
            <v>12.356455246620545</v>
          </cell>
          <cell r="CL85">
            <v>2.3601794161097311</v>
          </cell>
          <cell r="CM85">
            <v>-3.7243791290815009</v>
          </cell>
          <cell r="CN85">
            <v>9.4062865445653685</v>
          </cell>
          <cell r="CO85">
            <v>2.9028888415753684</v>
          </cell>
          <cell r="CP85">
            <v>0</v>
          </cell>
          <cell r="CQ85">
            <v>0</v>
          </cell>
        </row>
        <row r="86">
          <cell r="A86" t="str">
            <v>1976/77</v>
          </cell>
          <cell r="CD86">
            <v>7.7668483064264882</v>
          </cell>
          <cell r="CE86">
            <v>6.6165985899890423</v>
          </cell>
          <cell r="CF86">
            <v>-0.59732074282045033</v>
          </cell>
          <cell r="CG86">
            <v>6.5763450268413015</v>
          </cell>
          <cell r="CH86">
            <v>0.30297790473321129</v>
          </cell>
          <cell r="CI86">
            <v>4.7719064664325517</v>
          </cell>
          <cell r="CJ86">
            <v>4.0010456536980428</v>
          </cell>
          <cell r="CK86">
            <v>13.473864057139151</v>
          </cell>
          <cell r="CL86">
            <v>6.4317053421679926</v>
          </cell>
          <cell r="CM86">
            <v>0.29170055011391582</v>
          </cell>
          <cell r="CN86">
            <v>5.2957062773936192</v>
          </cell>
          <cell r="CO86">
            <v>-0.77876315863981693</v>
          </cell>
          <cell r="CP86">
            <v>0</v>
          </cell>
          <cell r="CQ86">
            <v>0</v>
          </cell>
        </row>
        <row r="87">
          <cell r="A87" t="str">
            <v>1977/78</v>
          </cell>
          <cell r="CD87">
            <v>5.8158195957188186</v>
          </cell>
          <cell r="CE87">
            <v>16.619776847085909</v>
          </cell>
          <cell r="CF87">
            <v>5.6529161249479145</v>
          </cell>
          <cell r="CG87">
            <v>13.928737883173902</v>
          </cell>
          <cell r="CH87">
            <v>18.954753963805501</v>
          </cell>
          <cell r="CI87">
            <v>3.4804830976966405</v>
          </cell>
          <cell r="CJ87">
            <v>3.2490868089913079</v>
          </cell>
          <cell r="CK87">
            <v>17.721229466528566</v>
          </cell>
          <cell r="CL87">
            <v>0.94448184452189388</v>
          </cell>
          <cell r="CM87">
            <v>-5.6946958730351049</v>
          </cell>
          <cell r="CN87">
            <v>11.251068050406566</v>
          </cell>
          <cell r="CO87">
            <v>3.9340201191256918</v>
          </cell>
          <cell r="CP87">
            <v>0</v>
          </cell>
          <cell r="CQ87">
            <v>0</v>
          </cell>
        </row>
        <row r="88">
          <cell r="A88" t="str">
            <v>1978/79</v>
          </cell>
          <cell r="CD88">
            <v>12.669019699681616</v>
          </cell>
          <cell r="CE88">
            <v>16.677860781760458</v>
          </cell>
          <cell r="CF88">
            <v>2.1710819429220081</v>
          </cell>
          <cell r="CG88">
            <v>15.196814339973885</v>
          </cell>
          <cell r="CH88">
            <v>10.560842832574167</v>
          </cell>
          <cell r="CI88">
            <v>10.143739644125249</v>
          </cell>
          <cell r="CJ88">
            <v>3.3752984446695962</v>
          </cell>
          <cell r="CK88">
            <v>20.517382804481766</v>
          </cell>
          <cell r="CL88">
            <v>3.2907031351071314</v>
          </cell>
          <cell r="CM88">
            <v>-6.373709708501762</v>
          </cell>
          <cell r="CN88">
            <v>6.9658572744485614</v>
          </cell>
          <cell r="CO88">
            <v>-3.0424220139461333</v>
          </cell>
          <cell r="CP88">
            <v>0</v>
          </cell>
          <cell r="CQ88">
            <v>0</v>
          </cell>
        </row>
        <row r="89">
          <cell r="A89" t="str">
            <v>1979/80</v>
          </cell>
          <cell r="CD89">
            <v>7.8348938950035585</v>
          </cell>
          <cell r="CE89">
            <v>0.79062682335619971</v>
          </cell>
          <cell r="CF89">
            <v>-4.1278350156046741</v>
          </cell>
          <cell r="CG89">
            <v>-1.5019466662322678</v>
          </cell>
          <cell r="CH89">
            <v>19.364842944372413</v>
          </cell>
          <cell r="CI89">
            <v>4.7305392122338752</v>
          </cell>
          <cell r="CJ89">
            <v>4.463804253456999</v>
          </cell>
          <cell r="CK89">
            <v>24.388761749898215</v>
          </cell>
          <cell r="CL89">
            <v>23.413025268609221</v>
          </cell>
          <cell r="CM89">
            <v>8.6805953771916364</v>
          </cell>
          <cell r="CN89">
            <v>15.351123608479433</v>
          </cell>
          <cell r="CO89">
            <v>1.5810832277383557</v>
          </cell>
          <cell r="CP89">
            <v>0</v>
          </cell>
          <cell r="CQ89">
            <v>0</v>
          </cell>
        </row>
        <row r="90">
          <cell r="A90" t="str">
            <v>1980/81</v>
          </cell>
          <cell r="CD90">
            <v>-2.9658712547987465</v>
          </cell>
          <cell r="CE90">
            <v>-3.5433162642878768</v>
          </cell>
          <cell r="CF90">
            <v>-0.3514736611890541</v>
          </cell>
          <cell r="CG90">
            <v>-5.4517489456710528</v>
          </cell>
          <cell r="CH90">
            <v>17.184393325374003</v>
          </cell>
          <cell r="CI90">
            <v>-4.2556333192196423</v>
          </cell>
          <cell r="CJ90">
            <v>2.0887645599381983</v>
          </cell>
          <cell r="CK90">
            <v>14.178922966016705</v>
          </cell>
          <cell r="CL90">
            <v>18.373262011436033</v>
          </cell>
          <cell r="CM90">
            <v>6.5425947224204251</v>
          </cell>
          <cell r="CN90">
            <v>17.668828939388348</v>
          </cell>
          <cell r="CO90">
            <v>5.9085653307407782</v>
          </cell>
          <cell r="CP90">
            <v>0</v>
          </cell>
          <cell r="CQ90">
            <v>0</v>
          </cell>
        </row>
        <row r="91">
          <cell r="A91" t="str">
            <v>1981/82</v>
          </cell>
          <cell r="CD91">
            <v>2.9146348961609503</v>
          </cell>
          <cell r="CE91">
            <v>3.4382476859497579</v>
          </cell>
          <cell r="CF91">
            <v>0.29870850470184962</v>
          </cell>
          <cell r="CG91">
            <v>2.3145572919399893</v>
          </cell>
          <cell r="CH91">
            <v>9.53891380874677</v>
          </cell>
          <cell r="CI91">
            <v>-1.3783466900540886</v>
          </cell>
          <cell r="CJ91">
            <v>6.8405520031969616</v>
          </cell>
          <cell r="CK91">
            <v>0.82547564176340682</v>
          </cell>
          <cell r="CL91">
            <v>-2.5259245033993682</v>
          </cell>
          <cell r="CM91">
            <v>-9.2714469633609742</v>
          </cell>
          <cell r="CN91">
            <v>-2.02999238787126</v>
          </cell>
          <cell r="CO91">
            <v>-8.8098349601998365</v>
          </cell>
          <cell r="CP91">
            <v>0</v>
          </cell>
          <cell r="CQ91">
            <v>0</v>
          </cell>
        </row>
        <row r="92">
          <cell r="A92" t="str">
            <v>1982/83</v>
          </cell>
          <cell r="CD92">
            <v>4.7912295980385711</v>
          </cell>
          <cell r="CE92">
            <v>7.3823412590244608</v>
          </cell>
          <cell r="CF92">
            <v>1.4590819634255112</v>
          </cell>
          <cell r="CG92">
            <v>6.5510037304374213</v>
          </cell>
          <cell r="CH92">
            <v>6.8509887110567433</v>
          </cell>
          <cell r="CI92">
            <v>2.8622944704133513</v>
          </cell>
          <cell r="CJ92">
            <v>3.0751809476104768</v>
          </cell>
          <cell r="CK92">
            <v>3.5601855560556617</v>
          </cell>
          <cell r="CL92">
            <v>-3.5593894286110817</v>
          </cell>
          <cell r="CM92">
            <v>-6.7808556273447067</v>
          </cell>
          <cell r="CN92">
            <v>-1.1747586574802016</v>
          </cell>
          <cell r="CO92">
            <v>-4.4758801734100189</v>
          </cell>
          <cell r="CP92">
            <v>-8.3416285088592446</v>
          </cell>
          <cell r="CQ92">
            <v>-11.403350576360138</v>
          </cell>
        </row>
        <row r="93">
          <cell r="A93" t="str">
            <v>1983/84</v>
          </cell>
          <cell r="CD93">
            <v>10.072098622495297</v>
          </cell>
          <cell r="CE93">
            <v>7.858645198723524</v>
          </cell>
          <cell r="CF93">
            <v>-1.2159607871692728</v>
          </cell>
          <cell r="CG93">
            <v>7.9366403737909819</v>
          </cell>
          <cell r="CH93">
            <v>-0.63945144868750958</v>
          </cell>
          <cell r="CI93">
            <v>9.9247007537251122</v>
          </cell>
          <cell r="CJ93">
            <v>0.22401335046387771</v>
          </cell>
          <cell r="CK93">
            <v>14.957857022273501</v>
          </cell>
          <cell r="CL93">
            <v>6.5819590172582654</v>
          </cell>
          <cell r="CM93">
            <v>2.3431981330314988</v>
          </cell>
          <cell r="CN93">
            <v>4.4386892417982438</v>
          </cell>
          <cell r="CO93">
            <v>0.2851661236280556</v>
          </cell>
          <cell r="CP93">
            <v>-6.3423110338835853</v>
          </cell>
          <cell r="CQ93">
            <v>-10.067074137856613</v>
          </cell>
        </row>
        <row r="94">
          <cell r="A94" t="str">
            <v>1984/85</v>
          </cell>
          <cell r="CD94">
            <v>6.5236316549629025</v>
          </cell>
          <cell r="CE94">
            <v>11.013310650201213</v>
          </cell>
          <cell r="CF94">
            <v>2.4973158262288138</v>
          </cell>
          <cell r="CG94">
            <v>11.381596551211537</v>
          </cell>
          <cell r="CH94">
            <v>-2.9239265151774134</v>
          </cell>
          <cell r="CI94">
            <v>6.7614290946403477</v>
          </cell>
          <cell r="CJ94">
            <v>-0.37260848474565478</v>
          </cell>
          <cell r="CK94">
            <v>6.2798181997177682</v>
          </cell>
          <cell r="CL94">
            <v>-4.2638963046499168</v>
          </cell>
          <cell r="CM94">
            <v>-7.6667497678435614</v>
          </cell>
          <cell r="CN94">
            <v>-0.22888203439672683</v>
          </cell>
          <cell r="CO94">
            <v>-3.7751564407202398</v>
          </cell>
          <cell r="CP94">
            <v>-5.5078849721706842</v>
          </cell>
          <cell r="CQ94">
            <v>-8.8665219801081445</v>
          </cell>
        </row>
        <row r="95">
          <cell r="A95" t="str">
            <v>1985/86</v>
          </cell>
          <cell r="CD95">
            <v>11.076818795561039</v>
          </cell>
          <cell r="CE95">
            <v>8.1412749706227814</v>
          </cell>
          <cell r="CF95">
            <v>-1.6319181336202533</v>
          </cell>
          <cell r="CG95">
            <v>7.4036675991372869</v>
          </cell>
          <cell r="CH95">
            <v>6.0528867924239194</v>
          </cell>
          <cell r="CI95">
            <v>9.3357365977574602</v>
          </cell>
          <cell r="CJ95">
            <v>2.6579614007061707</v>
          </cell>
          <cell r="CK95">
            <v>0.59229408338399292</v>
          </cell>
          <cell r="CL95">
            <v>-6.9806656979858435</v>
          </cell>
          <cell r="CM95">
            <v>-9.235422029111696</v>
          </cell>
          <cell r="CN95">
            <v>-9.4389854029525484</v>
          </cell>
          <cell r="CO95">
            <v>-11.634152918911145</v>
          </cell>
          <cell r="CP95">
            <v>-20.787826727205793</v>
          </cell>
          <cell r="CQ95">
            <v>-22.707902274179514</v>
          </cell>
        </row>
        <row r="96">
          <cell r="A96" t="str">
            <v>1986/87</v>
          </cell>
          <cell r="CD96">
            <v>7.2887380411312597</v>
          </cell>
          <cell r="CE96">
            <v>11.222778350163987</v>
          </cell>
          <cell r="CF96">
            <v>2.2043774204510527</v>
          </cell>
          <cell r="CG96">
            <v>9.0171495230436882</v>
          </cell>
          <cell r="CH96">
            <v>17.954213925975182</v>
          </cell>
          <cell r="CI96">
            <v>8.1427601510890781</v>
          </cell>
          <cell r="CJ96">
            <v>-1.3391354050739039</v>
          </cell>
          <cell r="CK96">
            <v>10.409922976048946</v>
          </cell>
          <cell r="CL96">
            <v>-0.7308353434185233</v>
          </cell>
          <cell r="CM96">
            <v>-3.4466065297453108</v>
          </cell>
          <cell r="CN96">
            <v>2.9091449782186363</v>
          </cell>
          <cell r="CO96">
            <v>9.3792479703935783E-2</v>
          </cell>
          <cell r="CP96">
            <v>-19.395817195972111</v>
          </cell>
          <cell r="CQ96">
            <v>-21.60095831823179</v>
          </cell>
        </row>
        <row r="97">
          <cell r="A97" t="str">
            <v>1987/88</v>
          </cell>
          <cell r="CD97">
            <v>4.6169781052371572</v>
          </cell>
          <cell r="CE97">
            <v>4.5129536621670185</v>
          </cell>
          <cell r="CF97">
            <v>-6.1968946949157555E-2</v>
          </cell>
          <cell r="CG97">
            <v>0.95300616405291638</v>
          </cell>
          <cell r="CH97">
            <v>31.926553829353566</v>
          </cell>
          <cell r="CI97">
            <v>3.5829861454210299</v>
          </cell>
          <cell r="CJ97">
            <v>1.6793385204108517</v>
          </cell>
          <cell r="CK97">
            <v>13.0439594523859</v>
          </cell>
          <cell r="CL97">
            <v>8.1626300772198679</v>
          </cell>
          <cell r="CM97">
            <v>3.8804866480935063</v>
          </cell>
          <cell r="CN97">
            <v>8.0550800642241747</v>
          </cell>
          <cell r="CO97">
            <v>3.7771945251022121</v>
          </cell>
          <cell r="CP97">
            <v>7.9377282337113053</v>
          </cell>
          <cell r="CQ97">
            <v>3.6644886371812069</v>
          </cell>
        </row>
        <row r="98">
          <cell r="A98" t="str">
            <v>1988/89</v>
          </cell>
          <cell r="CD98">
            <v>1.6874478794800973</v>
          </cell>
          <cell r="CE98">
            <v>3.0669831924549973</v>
          </cell>
          <cell r="CF98">
            <v>0.8446451888924571</v>
          </cell>
          <cell r="CG98">
            <v>0.75975725514061399</v>
          </cell>
          <cell r="CH98">
            <v>21.462563068358918</v>
          </cell>
          <cell r="CI98">
            <v>1.1468554393774699</v>
          </cell>
          <cell r="CJ98">
            <v>0.90811498428237769</v>
          </cell>
          <cell r="CK98">
            <v>8.3706731763575135</v>
          </cell>
          <cell r="CL98">
            <v>5.145867104695423</v>
          </cell>
          <cell r="CM98">
            <v>0.41265861670687354</v>
          </cell>
          <cell r="CN98">
            <v>6.5723208087573814</v>
          </cell>
          <cell r="CO98">
            <v>1.7748995945276125</v>
          </cell>
          <cell r="CP98">
            <v>0.44515669515670098</v>
          </cell>
          <cell r="CQ98">
            <v>-4.0764463058767682</v>
          </cell>
        </row>
        <row r="99">
          <cell r="A99" t="str">
            <v>1989/90</v>
          </cell>
          <cell r="CD99">
            <v>6.3064447647930955</v>
          </cell>
          <cell r="CE99">
            <v>5.842908557111115</v>
          </cell>
          <cell r="CF99">
            <v>-0.2751598881367201</v>
          </cell>
          <cell r="CG99">
            <v>2.7342643203381423</v>
          </cell>
          <cell r="CH99">
            <v>29.011269327307673</v>
          </cell>
          <cell r="CI99">
            <v>5.9264067704035917</v>
          </cell>
          <cell r="CJ99">
            <v>0.61285960719590094</v>
          </cell>
          <cell r="CK99">
            <v>7.2165070884221638</v>
          </cell>
          <cell r="CL99">
            <v>1.2977709607912891</v>
          </cell>
          <cell r="CM99">
            <v>-3.5303056760548568</v>
          </cell>
          <cell r="CN99">
            <v>0.85607446062432313</v>
          </cell>
          <cell r="CO99">
            <v>-3.9509499404933535</v>
          </cell>
          <cell r="CP99">
            <v>19.872363056195731</v>
          </cell>
          <cell r="CQ99">
            <v>14.158980125991194</v>
          </cell>
        </row>
        <row r="100">
          <cell r="A100" t="str">
            <v>1990/91</v>
          </cell>
          <cell r="CD100">
            <v>-0.9361619785519637</v>
          </cell>
          <cell r="CE100">
            <v>-1.6661830588998283</v>
          </cell>
          <cell r="CF100">
            <v>-0.46300265129455198</v>
          </cell>
          <cell r="CG100">
            <v>-3.1384196094827344</v>
          </cell>
          <cell r="CH100">
            <v>15.013554286012891</v>
          </cell>
          <cell r="CI100">
            <v>-0.74291696466856072</v>
          </cell>
          <cell r="CJ100">
            <v>-0.33376467063075665</v>
          </cell>
          <cell r="CK100">
            <v>-5.9603007176234346E-2</v>
          </cell>
          <cell r="CL100">
            <v>1.6338021869789721</v>
          </cell>
          <cell r="CM100">
            <v>-3.2470764214653447</v>
          </cell>
          <cell r="CN100">
            <v>0.88484253071834384</v>
          </cell>
          <cell r="CO100">
            <v>-3.9600679147115958</v>
          </cell>
          <cell r="CP100">
            <v>17.42088139603668</v>
          </cell>
          <cell r="CQ100">
            <v>11.781841471738574</v>
          </cell>
        </row>
        <row r="101">
          <cell r="A101" t="str">
            <v>1991/92</v>
          </cell>
          <cell r="CD101">
            <v>3.7295450944531794</v>
          </cell>
          <cell r="CE101">
            <v>6.1682189898190742</v>
          </cell>
          <cell r="CF101">
            <v>1.4662304349499777</v>
          </cell>
          <cell r="CG101">
            <v>3.5757296077366663</v>
          </cell>
          <cell r="CH101">
            <v>25.099658077550203</v>
          </cell>
          <cell r="CI101">
            <v>2.8406625647147132</v>
          </cell>
          <cell r="CJ101">
            <v>1.4788588395203135</v>
          </cell>
          <cell r="CK101">
            <v>3.5059178120038226</v>
          </cell>
          <cell r="CL101">
            <v>-2.5076253545051497</v>
          </cell>
          <cell r="CM101">
            <v>-5.3493051754583076</v>
          </cell>
          <cell r="CN101">
            <v>-0.21558687281016953</v>
          </cell>
          <cell r="CO101">
            <v>-3.124074375143171</v>
          </cell>
          <cell r="CP101">
            <v>-18.778337531486155</v>
          </cell>
          <cell r="CQ101">
            <v>-21.145763292734753</v>
          </cell>
        </row>
        <row r="102">
          <cell r="A102" t="str">
            <v>1992/93</v>
          </cell>
          <cell r="CD102">
            <v>2.9364331257164533</v>
          </cell>
          <cell r="CE102">
            <v>1.6183049650107861</v>
          </cell>
          <cell r="CF102">
            <v>-0.81739420746178837</v>
          </cell>
          <cell r="CG102">
            <v>0.89034182337288659</v>
          </cell>
          <cell r="CH102">
            <v>7.4166049738560105</v>
          </cell>
          <cell r="CI102">
            <v>3.7220978036535568</v>
          </cell>
          <cell r="CJ102">
            <v>-1.3072262520454672</v>
          </cell>
          <cell r="CK102">
            <v>5.6075271041009511</v>
          </cell>
          <cell r="CL102">
            <v>3.9256924630495904</v>
          </cell>
          <cell r="CM102">
            <v>0.84153955924184398</v>
          </cell>
          <cell r="CN102">
            <v>2.5948965757559339</v>
          </cell>
          <cell r="CO102">
            <v>-0.44976293712124527</v>
          </cell>
          <cell r="CP102">
            <v>-3.9696076911148959</v>
          </cell>
          <cell r="CQ102">
            <v>-6.8194555610105017</v>
          </cell>
        </row>
        <row r="103">
          <cell r="A103" t="str">
            <v>1993/94</v>
          </cell>
          <cell r="CD103">
            <v>0.86951381977744546</v>
          </cell>
          <cell r="CE103">
            <v>5.3982450744732624</v>
          </cell>
          <cell r="CF103">
            <v>2.8291924178213819</v>
          </cell>
          <cell r="CG103">
            <v>7.8892574080484001</v>
          </cell>
          <cell r="CH103">
            <v>-23.903713661723714</v>
          </cell>
          <cell r="CI103">
            <v>2.5742199580295111</v>
          </cell>
          <cell r="CJ103">
            <v>-2.8463870160953206</v>
          </cell>
          <cell r="CK103">
            <v>2.88555425381678</v>
          </cell>
          <cell r="CL103">
            <v>-2.3839968292461045</v>
          </cell>
          <cell r="CM103">
            <v>-4.8916449613428785</v>
          </cell>
          <cell r="CN103">
            <v>1.9986617935339623</v>
          </cell>
          <cell r="CO103">
            <v>-0.62157203508851344</v>
          </cell>
          <cell r="CP103">
            <v>-8.8487001453253615</v>
          </cell>
          <cell r="CQ103">
            <v>-11.190277134693948</v>
          </cell>
        </row>
        <row r="104">
          <cell r="A104" t="str">
            <v>1994/95</v>
          </cell>
          <cell r="CD104">
            <v>3.3511988879608934</v>
          </cell>
          <cell r="CE104">
            <v>5.0770289797127832</v>
          </cell>
          <cell r="CF104">
            <v>1.0995167103151715</v>
          </cell>
          <cell r="CG104">
            <v>4.2764688715497323</v>
          </cell>
          <cell r="CH104">
            <v>7.7648042026310122</v>
          </cell>
          <cell r="CI104">
            <v>4.3367643525312971</v>
          </cell>
          <cell r="CJ104">
            <v>-1.5909351043694357</v>
          </cell>
          <cell r="CK104">
            <v>4.5605552477781197</v>
          </cell>
          <cell r="CL104">
            <v>-0.49151916165655063</v>
          </cell>
          <cell r="CM104">
            <v>-3.2026980485942325</v>
          </cell>
          <cell r="CN104">
            <v>1.1701425555094014</v>
          </cell>
          <cell r="CO104">
            <v>-1.5863094792731403</v>
          </cell>
          <cell r="CP104">
            <v>-1.5766164747564204</v>
          </cell>
          <cell r="CQ104">
            <v>-4.2582311185183963</v>
          </cell>
        </row>
        <row r="105">
          <cell r="A105" t="str">
            <v>1995/96</v>
          </cell>
          <cell r="CD105">
            <v>2.6773029148933647</v>
          </cell>
          <cell r="CE105">
            <v>5.9051109778110566</v>
          </cell>
          <cell r="CF105">
            <v>2.1044801394449735</v>
          </cell>
          <cell r="CG105">
            <v>4.6162506256868019</v>
          </cell>
          <cell r="CH105">
            <v>12.555992895981944</v>
          </cell>
          <cell r="CI105">
            <v>2.6282184270447262</v>
          </cell>
          <cell r="CJ105">
            <v>7.9792115735386915E-2</v>
          </cell>
          <cell r="CK105">
            <v>8.3755851659087277</v>
          </cell>
          <cell r="CL105">
            <v>2.3327242333141873</v>
          </cell>
          <cell r="CM105">
            <v>-0.44013420408446358</v>
          </cell>
          <cell r="CN105">
            <v>5.5496999718998463</v>
          </cell>
          <cell r="CO105">
            <v>2.6896727584671876</v>
          </cell>
          <cell r="CP105">
            <v>12.508999280057598</v>
          </cell>
          <cell r="CQ105">
            <v>9.4603994282085768</v>
          </cell>
        </row>
        <row r="106">
          <cell r="A106" t="str">
            <v>1996/97</v>
          </cell>
          <cell r="CD106">
            <v>3.1914678260396734</v>
          </cell>
          <cell r="CE106">
            <v>5.2866522178928177</v>
          </cell>
          <cell r="CF106">
            <v>1.401949949121601</v>
          </cell>
          <cell r="CG106">
            <v>3.8491837349287072</v>
          </cell>
          <cell r="CH106">
            <v>14.280958625601215</v>
          </cell>
          <cell r="CI106">
            <v>3.5126207842247625</v>
          </cell>
          <cell r="CJ106">
            <v>-0.51785573653643269</v>
          </cell>
          <cell r="CK106">
            <v>4.6956185489256619</v>
          </cell>
          <cell r="CL106">
            <v>-0.56135669291108581</v>
          </cell>
          <cell r="CM106">
            <v>-3.1493649863050921</v>
          </cell>
          <cell r="CN106">
            <v>1.4576309016377964</v>
          </cell>
          <cell r="CO106">
            <v>-1.1829239316644147</v>
          </cell>
          <cell r="CP106">
            <v>7.4228123500239995</v>
          </cell>
          <cell r="CQ106">
            <v>4.6270066147928057</v>
          </cell>
        </row>
        <row r="107">
          <cell r="A107" t="str">
            <v>1997/98</v>
          </cell>
          <cell r="CD107">
            <v>1.52565892482317</v>
          </cell>
          <cell r="CE107">
            <v>2.4389651165247495</v>
          </cell>
          <cell r="CF107">
            <v>0.63375903075596796</v>
          </cell>
          <cell r="CG107">
            <v>1.7132241402253001</v>
          </cell>
          <cell r="CH107">
            <v>7.4633974517937531</v>
          </cell>
          <cell r="CI107">
            <v>1.9798623642556912</v>
          </cell>
          <cell r="CJ107">
            <v>-0.74109972461855023</v>
          </cell>
          <cell r="CK107">
            <v>3.7227290076735864</v>
          </cell>
          <cell r="CL107">
            <v>1.2531988093481328</v>
          </cell>
          <cell r="CM107">
            <v>-0.37832499765817484</v>
          </cell>
          <cell r="CN107">
            <v>2.1640539998635022</v>
          </cell>
          <cell r="CO107">
            <v>0.51785330417086772</v>
          </cell>
          <cell r="CP107">
            <v>-18.585256887565158</v>
          </cell>
          <cell r="CQ107">
            <v>-19.897117581263814</v>
          </cell>
        </row>
        <row r="108">
          <cell r="A108" t="str">
            <v>1998/99</v>
          </cell>
          <cell r="CD108">
            <v>4.159534760407313</v>
          </cell>
          <cell r="CE108">
            <v>4.0863606171890554</v>
          </cell>
          <cell r="CF108">
            <v>-4.9938047255778883E-2</v>
          </cell>
          <cell r="CG108">
            <v>2.2600278840717358</v>
          </cell>
          <cell r="CH108">
            <v>18.814561627282501</v>
          </cell>
          <cell r="CI108">
            <v>4.4949015916440738</v>
          </cell>
          <cell r="CJ108">
            <v>-0.53165151556487444</v>
          </cell>
          <cell r="CK108">
            <v>1.5748903202777553</v>
          </cell>
          <cell r="CL108">
            <v>-2.4128716596673483</v>
          </cell>
          <cell r="CM108">
            <v>-4.2505226338051543</v>
          </cell>
          <cell r="CN108">
            <v>-2.4814285567566263</v>
          </cell>
          <cell r="CO108">
            <v>-4.317788544563939</v>
          </cell>
          <cell r="CP108">
            <v>-9.1092006584964409</v>
          </cell>
          <cell r="CQ108">
            <v>-10.820753901128821</v>
          </cell>
        </row>
        <row r="109">
          <cell r="A109" t="str">
            <v>1999/00</v>
          </cell>
          <cell r="CD109">
            <v>4.0242000256861532</v>
          </cell>
          <cell r="CE109">
            <v>6.0755210155150063</v>
          </cell>
          <cell r="CF109">
            <v>1.4007704544066826</v>
          </cell>
          <cell r="CG109">
            <v>4.2215116522416496</v>
          </cell>
          <cell r="CH109">
            <v>19.074913609320674</v>
          </cell>
          <cell r="CI109">
            <v>4.405483935560639</v>
          </cell>
          <cell r="CJ109">
            <v>-0.60301921084715104</v>
          </cell>
          <cell r="CK109">
            <v>10.04908871527206</v>
          </cell>
          <cell r="CL109">
            <v>3.7459799034839092</v>
          </cell>
          <cell r="CM109">
            <v>0.56610409800710304</v>
          </cell>
          <cell r="CN109">
            <v>5.7918144894151702</v>
          </cell>
          <cell r="CO109">
            <v>2.549232640698329</v>
          </cell>
          <cell r="CP109">
            <v>48.057959347957336</v>
          </cell>
          <cell r="CQ109">
            <v>43.519895095474183</v>
          </cell>
        </row>
        <row r="110">
          <cell r="A110" t="str">
            <v>2000/01</v>
          </cell>
          <cell r="CD110">
            <v>1.0181023543093248</v>
          </cell>
          <cell r="CE110">
            <v>-0.74827934745597124</v>
          </cell>
          <cell r="CF110">
            <v>-1.2665836389778065</v>
          </cell>
          <cell r="CG110">
            <v>-2.5801839275376048</v>
          </cell>
          <cell r="CH110">
            <v>20.522079861878638</v>
          </cell>
          <cell r="CI110">
            <v>2.3299068042429205</v>
          </cell>
          <cell r="CJ110">
            <v>-2.1090339720062161</v>
          </cell>
          <cell r="CK110">
            <v>-3.8423298814293405</v>
          </cell>
          <cell r="CL110">
            <v>-3.1173772239222797</v>
          </cell>
          <cell r="CM110">
            <v>-6.1319308620638839</v>
          </cell>
          <cell r="CN110">
            <v>-4.811446782766982</v>
          </cell>
          <cell r="CO110">
            <v>-7.7732885577741389</v>
          </cell>
          <cell r="CP110">
            <v>13.320647002854447</v>
          </cell>
          <cell r="CQ110">
            <v>9.7946156165182874</v>
          </cell>
        </row>
        <row r="111">
          <cell r="A111" t="str">
            <v>2001/02</v>
          </cell>
          <cell r="CD111">
            <v>-9.7982208148571495</v>
          </cell>
          <cell r="CE111">
            <v>-9.7615400845168292</v>
          </cell>
          <cell r="CF111">
            <v>2.8940779974448105E-2</v>
          </cell>
          <cell r="CG111">
            <v>-10.694758578864239</v>
          </cell>
          <cell r="CH111">
            <v>11.61884498524887</v>
          </cell>
          <cell r="CI111">
            <v>-9.7382922385785839</v>
          </cell>
          <cell r="CJ111">
            <v>-0.10783111492304442</v>
          </cell>
          <cell r="CK111">
            <v>-17.976891388963899</v>
          </cell>
          <cell r="CL111">
            <v>-9.1040464477579963</v>
          </cell>
          <cell r="CM111">
            <v>-10.44648109552555</v>
          </cell>
          <cell r="CN111">
            <v>-9.0670834300504044</v>
          </cell>
          <cell r="CO111">
            <v>-10.41006398149924</v>
          </cell>
          <cell r="CP111">
            <v>-18.09928499339194</v>
          </cell>
          <cell r="CQ111">
            <v>-19.308869724120537</v>
          </cell>
        </row>
        <row r="112">
          <cell r="A112" t="str">
            <v>2002/03</v>
          </cell>
          <cell r="CD112">
            <v>-1.7975410759758614</v>
          </cell>
          <cell r="CE112">
            <v>1.2116865917590758</v>
          </cell>
          <cell r="CF112">
            <v>2.1817079580631287</v>
          </cell>
          <cell r="CG112">
            <v>-0.27148381770942809</v>
          </cell>
          <cell r="CH112">
            <v>16.708712646332742</v>
          </cell>
          <cell r="CI112">
            <v>-1.7066960647096452</v>
          </cell>
          <cell r="CJ112">
            <v>-0.15000384421418289</v>
          </cell>
          <cell r="CK112">
            <v>1.4223769629981398</v>
          </cell>
          <cell r="CL112">
            <v>0.20816802716556726</v>
          </cell>
          <cell r="CM112">
            <v>-2.1042229058711559</v>
          </cell>
          <cell r="CN112">
            <v>3.2788568374495952</v>
          </cell>
          <cell r="CO112">
            <v>0.89560708019853497</v>
          </cell>
          <cell r="CP112">
            <v>21.96022052172022</v>
          </cell>
          <cell r="CQ112">
            <v>19.145881993456413</v>
          </cell>
        </row>
        <row r="113">
          <cell r="A113" t="str">
            <v>2003/04</v>
          </cell>
          <cell r="CD113">
            <v>5.6345217367847145</v>
          </cell>
          <cell r="CE113">
            <v>9.2433413049869841</v>
          </cell>
          <cell r="CF113">
            <v>2.5068683668869767</v>
          </cell>
          <cell r="CG113">
            <v>4.9682212313087115</v>
          </cell>
          <cell r="CH113">
            <v>46.437954226980082</v>
          </cell>
          <cell r="CI113">
            <v>4.7994261957442053</v>
          </cell>
          <cell r="CJ113">
            <v>1.2921142863673367</v>
          </cell>
          <cell r="CK113">
            <v>6.5129778889966961</v>
          </cell>
          <cell r="CL113">
            <v>-2.4993408141624096</v>
          </cell>
          <cell r="CM113">
            <v>-4.7112235677252308</v>
          </cell>
          <cell r="CN113">
            <v>0.83159949774833652</v>
          </cell>
          <cell r="CO113">
            <v>-1.4558483800975575</v>
          </cell>
          <cell r="CP113">
            <v>22.566626819901735</v>
          </cell>
          <cell r="CQ113">
            <v>19.786101946643342</v>
          </cell>
        </row>
        <row r="114">
          <cell r="A114" t="str">
            <v>2004/05</v>
          </cell>
          <cell r="CD114">
            <v>3.9806293024259753</v>
          </cell>
          <cell r="CE114">
            <v>6.7279713824999199</v>
          </cell>
          <cell r="CF114">
            <v>2.0050334982145159</v>
          </cell>
          <cell r="CG114">
            <v>4.8690998648338368</v>
          </cell>
          <cell r="CH114">
            <v>21.033985477389024</v>
          </cell>
          <cell r="CI114">
            <v>3.1158776300439506</v>
          </cell>
          <cell r="CJ114">
            <v>1.3706813449306026</v>
          </cell>
          <cell r="CK114">
            <v>6.6275187484875264</v>
          </cell>
          <cell r="CL114">
            <v>-9.4120250494023061E-2</v>
          </cell>
          <cell r="CM114">
            <v>-3.2778914496514155</v>
          </cell>
          <cell r="CN114">
            <v>2.5455601334774869</v>
          </cell>
          <cell r="CO114">
            <v>-0.72233162397479234</v>
          </cell>
          <cell r="CP114">
            <v>48.507087428601572</v>
          </cell>
          <cell r="CQ114">
            <v>43.774507234008283</v>
          </cell>
        </row>
        <row r="115">
          <cell r="A115" t="str">
            <v>2005/06</v>
          </cell>
          <cell r="CD115">
            <v>-0.41387422010255026</v>
          </cell>
          <cell r="CE115">
            <v>1.6428436954999404</v>
          </cell>
          <cell r="CF115">
            <v>1.608655481801037</v>
          </cell>
          <cell r="CG115">
            <v>-0.47654395280044559</v>
          </cell>
          <cell r="CH115">
            <v>25.717893968892895</v>
          </cell>
          <cell r="CI115">
            <v>-0.80392577729579973</v>
          </cell>
          <cell r="CJ115">
            <v>0.64807469499268677</v>
          </cell>
          <cell r="CK115">
            <v>9.9768871526381595</v>
          </cell>
          <cell r="CL115">
            <v>8.1993410988236768</v>
          </cell>
          <cell r="CM115">
            <v>4.3829206338091176</v>
          </cell>
          <cell r="CN115">
            <v>10.433944780326222</v>
          </cell>
          <cell r="CO115">
            <v>6.5387050994580864</v>
          </cell>
          <cell r="CP115">
            <v>30.443538800674542</v>
          </cell>
          <cell r="CQ115">
            <v>25.84251825884769</v>
          </cell>
        </row>
        <row r="116">
          <cell r="A116" t="str">
            <v>2006/07</v>
          </cell>
          <cell r="CD116">
            <v>2.8486494145769425</v>
          </cell>
          <cell r="CE116">
            <v>3.9767449148212286</v>
          </cell>
          <cell r="CF116">
            <v>0.87199178398030597</v>
          </cell>
          <cell r="CG116">
            <v>3.6379103255223644</v>
          </cell>
          <cell r="CH116">
            <v>4.032467723257696</v>
          </cell>
          <cell r="CI116">
            <v>2.3075650202563969</v>
          </cell>
          <cell r="CJ116">
            <v>0.87510294504400576</v>
          </cell>
          <cell r="CK116">
            <v>6.3767021312431504</v>
          </cell>
          <cell r="CL116">
            <v>2.3081672910495232</v>
          </cell>
          <cell r="CM116">
            <v>-4.5477262224979942E-2</v>
          </cell>
          <cell r="CN116">
            <v>3.4303345126534657</v>
          </cell>
          <cell r="CO116">
            <v>1.0508740070564127</v>
          </cell>
          <cell r="CP116">
            <v>-0.36577578222757312</v>
          </cell>
          <cell r="CQ116">
            <v>-2.6579050946682004</v>
          </cell>
        </row>
        <row r="117">
          <cell r="A117" t="str">
            <v>2007/08</v>
          </cell>
          <cell r="CD117">
            <v>0.9267408839118696</v>
          </cell>
          <cell r="CE117">
            <v>0.60138170229022681</v>
          </cell>
          <cell r="CF117">
            <v>-0.25909531562184895</v>
          </cell>
          <cell r="CG117">
            <v>-1.4069764332995338</v>
          </cell>
          <cell r="CH117">
            <v>25.206604873638071</v>
          </cell>
          <cell r="CI117">
            <v>0.41004434766345188</v>
          </cell>
          <cell r="CJ117">
            <v>0.85595537079441897</v>
          </cell>
          <cell r="CK117">
            <v>6.6594108195541679</v>
          </cell>
          <cell r="CL117">
            <v>6.0218150235664458</v>
          </cell>
          <cell r="CM117">
            <v>1.5125286544025451</v>
          </cell>
          <cell r="CN117">
            <v>5.6800307682937534</v>
          </cell>
          <cell r="CO117">
            <v>1.18528105918565</v>
          </cell>
          <cell r="CP117">
            <v>52.116751269035547</v>
          </cell>
          <cell r="CQ117">
            <v>45.646969622055792</v>
          </cell>
        </row>
        <row r="118">
          <cell r="A118" t="str">
            <v>2008/09</v>
          </cell>
        </row>
        <row r="119">
          <cell r="A119" t="str">
            <v>2009/10</v>
          </cell>
        </row>
        <row r="120">
          <cell r="A120" t="str">
            <v>2010/11</v>
          </cell>
        </row>
        <row r="121">
          <cell r="A121" t="str">
            <v>2011/12</v>
          </cell>
        </row>
        <row r="122">
          <cell r="A122" t="str">
            <v>2012/13</v>
          </cell>
        </row>
        <row r="123">
          <cell r="A123" t="str">
            <v>2013/14</v>
          </cell>
        </row>
        <row r="124">
          <cell r="A124" t="str">
            <v>2014/15</v>
          </cell>
        </row>
        <row r="125">
          <cell r="A125" t="str">
            <v>2015/16</v>
          </cell>
        </row>
        <row r="126">
          <cell r="A126" t="str">
            <v>2016/17</v>
          </cell>
        </row>
        <row r="127">
          <cell r="A127" t="str">
            <v>2017/18</v>
          </cell>
        </row>
        <row r="128">
          <cell r="A128" t="str">
            <v>2018/19</v>
          </cell>
        </row>
        <row r="129">
          <cell r="A129" t="str">
            <v>2019/20</v>
          </cell>
        </row>
        <row r="130">
          <cell r="A130" t="str">
            <v>2020/21</v>
          </cell>
        </row>
        <row r="131">
          <cell r="A131" t="str">
            <v>2021/22</v>
          </cell>
        </row>
        <row r="132">
          <cell r="A132" t="str">
            <v>2022/23</v>
          </cell>
        </row>
        <row r="133">
          <cell r="A133" t="str">
            <v>2023/24</v>
          </cell>
        </row>
        <row r="134">
          <cell r="A134" t="str">
            <v>2024/25</v>
          </cell>
        </row>
        <row r="135">
          <cell r="A135" t="str">
            <v>2025/26</v>
          </cell>
        </row>
        <row r="136">
          <cell r="A136" t="str">
            <v>2026/27</v>
          </cell>
        </row>
        <row r="137">
          <cell r="A137" t="str">
            <v>2027/28</v>
          </cell>
        </row>
        <row r="138">
          <cell r="A138" t="str">
            <v>2028/29</v>
          </cell>
        </row>
        <row r="139">
          <cell r="A139" t="str">
            <v>2029/30</v>
          </cell>
        </row>
        <row r="140">
          <cell r="A140" t="str">
            <v>2030/31</v>
          </cell>
        </row>
        <row r="141">
          <cell r="A141">
            <v>0</v>
          </cell>
        </row>
        <row r="142">
          <cell r="A142" t="str">
            <v>(00-10)</v>
          </cell>
        </row>
        <row r="143">
          <cell r="A143" t="str">
            <v>(10-31)</v>
          </cell>
        </row>
        <row r="144">
          <cell r="A144" t="str">
            <v>(11-31)</v>
          </cell>
        </row>
        <row r="145">
          <cell r="A145" t="str">
            <v>(12-31)</v>
          </cell>
        </row>
        <row r="146">
          <cell r="A146" t="str">
            <v>(20-31)</v>
          </cell>
        </row>
        <row r="147">
          <cell r="A147" t="str">
            <v xml:space="preserve"> </v>
          </cell>
        </row>
        <row r="148">
          <cell r="A148">
            <v>0</v>
          </cell>
        </row>
        <row r="149">
          <cell r="A149">
            <v>0</v>
          </cell>
        </row>
        <row r="150">
          <cell r="A150">
            <v>0</v>
          </cell>
        </row>
        <row r="151">
          <cell r="A151">
            <v>0</v>
          </cell>
        </row>
        <row r="152">
          <cell r="A152">
            <v>0</v>
          </cell>
        </row>
        <row r="153">
          <cell r="A153">
            <v>0</v>
          </cell>
        </row>
        <row r="154">
          <cell r="A154">
            <v>0</v>
          </cell>
        </row>
        <row r="155">
          <cell r="A155">
            <v>0</v>
          </cell>
        </row>
        <row r="157">
          <cell r="A157">
            <v>0</v>
          </cell>
        </row>
        <row r="158">
          <cell r="A158">
            <v>0</v>
          </cell>
        </row>
        <row r="159">
          <cell r="A159">
            <v>0</v>
          </cell>
        </row>
        <row r="160">
          <cell r="A160">
            <v>0</v>
          </cell>
        </row>
        <row r="161">
          <cell r="A161">
            <v>0</v>
          </cell>
        </row>
        <row r="162">
          <cell r="A162">
            <v>0</v>
          </cell>
        </row>
        <row r="163">
          <cell r="A163">
            <v>0</v>
          </cell>
        </row>
        <row r="164">
          <cell r="A164">
            <v>0</v>
          </cell>
        </row>
        <row r="165">
          <cell r="A165">
            <v>0</v>
          </cell>
        </row>
        <row r="166">
          <cell r="A166">
            <v>0</v>
          </cell>
        </row>
        <row r="167">
          <cell r="A167">
            <v>0</v>
          </cell>
        </row>
        <row r="168">
          <cell r="A168">
            <v>0</v>
          </cell>
        </row>
        <row r="169">
          <cell r="A169">
            <v>0</v>
          </cell>
        </row>
        <row r="170">
          <cell r="A170">
            <v>0</v>
          </cell>
        </row>
        <row r="171">
          <cell r="A171">
            <v>0</v>
          </cell>
        </row>
        <row r="172">
          <cell r="A172">
            <v>0</v>
          </cell>
        </row>
        <row r="173">
          <cell r="A173">
            <v>0</v>
          </cell>
        </row>
        <row r="174">
          <cell r="A174">
            <v>0</v>
          </cell>
        </row>
        <row r="175">
          <cell r="A175">
            <v>0</v>
          </cell>
        </row>
        <row r="176">
          <cell r="A176">
            <v>0</v>
          </cell>
        </row>
        <row r="177">
          <cell r="A177">
            <v>0</v>
          </cell>
        </row>
        <row r="178">
          <cell r="A178">
            <v>0</v>
          </cell>
        </row>
        <row r="179">
          <cell r="A179">
            <v>0</v>
          </cell>
        </row>
        <row r="180">
          <cell r="A180">
            <v>0</v>
          </cell>
        </row>
        <row r="181">
          <cell r="A181">
            <v>0</v>
          </cell>
        </row>
        <row r="182">
          <cell r="A182">
            <v>0</v>
          </cell>
        </row>
        <row r="183">
          <cell r="A183">
            <v>0</v>
          </cell>
        </row>
        <row r="184">
          <cell r="A184">
            <v>0</v>
          </cell>
        </row>
        <row r="185">
          <cell r="A185">
            <v>0</v>
          </cell>
        </row>
        <row r="186">
          <cell r="A186">
            <v>0</v>
          </cell>
        </row>
        <row r="187">
          <cell r="A187">
            <v>0</v>
          </cell>
        </row>
        <row r="188">
          <cell r="A188">
            <v>0</v>
          </cell>
        </row>
        <row r="189">
          <cell r="A189">
            <v>0</v>
          </cell>
        </row>
        <row r="190">
          <cell r="A190">
            <v>0</v>
          </cell>
        </row>
        <row r="191">
          <cell r="A191">
            <v>0</v>
          </cell>
        </row>
        <row r="192">
          <cell r="A192">
            <v>0</v>
          </cell>
        </row>
        <row r="193">
          <cell r="A193">
            <v>0</v>
          </cell>
        </row>
        <row r="194">
          <cell r="A194">
            <v>0</v>
          </cell>
        </row>
        <row r="195">
          <cell r="A195">
            <v>0</v>
          </cell>
        </row>
        <row r="196">
          <cell r="A196">
            <v>0</v>
          </cell>
        </row>
        <row r="197">
          <cell r="A197">
            <v>0</v>
          </cell>
        </row>
        <row r="198">
          <cell r="A198">
            <v>0</v>
          </cell>
        </row>
        <row r="199">
          <cell r="A199">
            <v>0</v>
          </cell>
        </row>
        <row r="200">
          <cell r="A200">
            <v>0</v>
          </cell>
        </row>
        <row r="201">
          <cell r="A201">
            <v>0</v>
          </cell>
        </row>
        <row r="202">
          <cell r="A202">
            <v>0</v>
          </cell>
        </row>
        <row r="203">
          <cell r="A203">
            <v>0</v>
          </cell>
        </row>
        <row r="204">
          <cell r="A204">
            <v>0</v>
          </cell>
        </row>
        <row r="205">
          <cell r="A205">
            <v>0</v>
          </cell>
        </row>
        <row r="206">
          <cell r="A206">
            <v>0</v>
          </cell>
        </row>
        <row r="207">
          <cell r="A207">
            <v>0</v>
          </cell>
        </row>
        <row r="208">
          <cell r="A208">
            <v>0</v>
          </cell>
        </row>
        <row r="209">
          <cell r="A209">
            <v>0</v>
          </cell>
        </row>
        <row r="210">
          <cell r="A210">
            <v>0</v>
          </cell>
        </row>
        <row r="211">
          <cell r="A211">
            <v>0</v>
          </cell>
        </row>
        <row r="212">
          <cell r="A212">
            <v>0</v>
          </cell>
        </row>
        <row r="213">
          <cell r="A213">
            <v>0</v>
          </cell>
        </row>
        <row r="214">
          <cell r="A214">
            <v>0</v>
          </cell>
        </row>
        <row r="215">
          <cell r="A215">
            <v>0</v>
          </cell>
        </row>
        <row r="216">
          <cell r="A216">
            <v>0</v>
          </cell>
        </row>
        <row r="217">
          <cell r="A217">
            <v>0</v>
          </cell>
        </row>
        <row r="218">
          <cell r="A218">
            <v>0</v>
          </cell>
        </row>
        <row r="219">
          <cell r="A219">
            <v>0</v>
          </cell>
        </row>
        <row r="220">
          <cell r="A220">
            <v>0</v>
          </cell>
        </row>
        <row r="221">
          <cell r="A221">
            <v>0</v>
          </cell>
        </row>
        <row r="222">
          <cell r="A222">
            <v>0</v>
          </cell>
        </row>
        <row r="223">
          <cell r="A223">
            <v>0</v>
          </cell>
        </row>
        <row r="224">
          <cell r="A224">
            <v>0</v>
          </cell>
        </row>
        <row r="225">
          <cell r="A225">
            <v>0</v>
          </cell>
        </row>
        <row r="226">
          <cell r="A226">
            <v>0</v>
          </cell>
        </row>
        <row r="227">
          <cell r="A227">
            <v>0</v>
          </cell>
        </row>
        <row r="228">
          <cell r="A228">
            <v>0</v>
          </cell>
        </row>
        <row r="229">
          <cell r="A229">
            <v>0</v>
          </cell>
        </row>
        <row r="230">
          <cell r="A230">
            <v>0</v>
          </cell>
        </row>
        <row r="231">
          <cell r="A231">
            <v>0</v>
          </cell>
        </row>
        <row r="232">
          <cell r="A232">
            <v>0</v>
          </cell>
        </row>
        <row r="233">
          <cell r="A233">
            <v>0</v>
          </cell>
        </row>
        <row r="234">
          <cell r="A234">
            <v>0</v>
          </cell>
        </row>
        <row r="235">
          <cell r="A235">
            <v>0</v>
          </cell>
        </row>
        <row r="236">
          <cell r="A236">
            <v>0</v>
          </cell>
        </row>
        <row r="237">
          <cell r="A237">
            <v>0</v>
          </cell>
        </row>
        <row r="238">
          <cell r="A238">
            <v>0</v>
          </cell>
        </row>
        <row r="239">
          <cell r="A239">
            <v>0</v>
          </cell>
        </row>
        <row r="240">
          <cell r="A240">
            <v>0</v>
          </cell>
        </row>
        <row r="241">
          <cell r="A241">
            <v>0</v>
          </cell>
        </row>
        <row r="242">
          <cell r="A242">
            <v>0</v>
          </cell>
        </row>
        <row r="243">
          <cell r="A243">
            <v>0</v>
          </cell>
        </row>
        <row r="244">
          <cell r="A244">
            <v>0</v>
          </cell>
        </row>
        <row r="245">
          <cell r="A245">
            <v>0</v>
          </cell>
        </row>
        <row r="246">
          <cell r="A246">
            <v>0</v>
          </cell>
        </row>
        <row r="247">
          <cell r="A247">
            <v>0</v>
          </cell>
        </row>
        <row r="248">
          <cell r="A248">
            <v>0</v>
          </cell>
        </row>
        <row r="249">
          <cell r="A249">
            <v>0</v>
          </cell>
        </row>
        <row r="250">
          <cell r="A250">
            <v>0</v>
          </cell>
        </row>
        <row r="251">
          <cell r="A251">
            <v>0</v>
          </cell>
        </row>
        <row r="252">
          <cell r="A252">
            <v>0</v>
          </cell>
        </row>
        <row r="253">
          <cell r="A253">
            <v>0</v>
          </cell>
        </row>
        <row r="254">
          <cell r="A254">
            <v>0</v>
          </cell>
        </row>
        <row r="255">
          <cell r="A255">
            <v>0</v>
          </cell>
        </row>
        <row r="256">
          <cell r="A256">
            <v>0</v>
          </cell>
        </row>
        <row r="257">
          <cell r="A257">
            <v>0</v>
          </cell>
        </row>
        <row r="258">
          <cell r="A258">
            <v>0</v>
          </cell>
        </row>
        <row r="259">
          <cell r="A259">
            <v>0</v>
          </cell>
        </row>
        <row r="260">
          <cell r="A260">
            <v>0</v>
          </cell>
        </row>
        <row r="261">
          <cell r="A261">
            <v>0</v>
          </cell>
        </row>
        <row r="262">
          <cell r="A262">
            <v>0</v>
          </cell>
        </row>
        <row r="263">
          <cell r="A263">
            <v>0</v>
          </cell>
        </row>
        <row r="264">
          <cell r="A264">
            <v>0</v>
          </cell>
        </row>
        <row r="265">
          <cell r="A265">
            <v>0</v>
          </cell>
        </row>
        <row r="266">
          <cell r="A266">
            <v>0</v>
          </cell>
        </row>
        <row r="267">
          <cell r="A267">
            <v>0</v>
          </cell>
        </row>
        <row r="268">
          <cell r="A268">
            <v>0</v>
          </cell>
        </row>
        <row r="269">
          <cell r="A269">
            <v>0</v>
          </cell>
        </row>
        <row r="270">
          <cell r="A270">
            <v>0</v>
          </cell>
        </row>
        <row r="271">
          <cell r="A271">
            <v>0</v>
          </cell>
        </row>
        <row r="272">
          <cell r="A272">
            <v>0</v>
          </cell>
        </row>
        <row r="273">
          <cell r="A273">
            <v>0</v>
          </cell>
        </row>
        <row r="274">
          <cell r="A274">
            <v>0</v>
          </cell>
        </row>
        <row r="275">
          <cell r="A275">
            <v>0</v>
          </cell>
        </row>
        <row r="276">
          <cell r="A276">
            <v>0</v>
          </cell>
        </row>
        <row r="277">
          <cell r="A277">
            <v>0</v>
          </cell>
        </row>
        <row r="278">
          <cell r="A278">
            <v>0</v>
          </cell>
        </row>
        <row r="279">
          <cell r="A279">
            <v>0</v>
          </cell>
        </row>
        <row r="280">
          <cell r="A280">
            <v>0</v>
          </cell>
        </row>
        <row r="281">
          <cell r="A281">
            <v>0</v>
          </cell>
        </row>
        <row r="282">
          <cell r="A282">
            <v>0</v>
          </cell>
        </row>
        <row r="283">
          <cell r="A283">
            <v>0</v>
          </cell>
        </row>
        <row r="284">
          <cell r="A284">
            <v>0</v>
          </cell>
        </row>
        <row r="285">
          <cell r="A285">
            <v>0</v>
          </cell>
        </row>
        <row r="286">
          <cell r="A286">
            <v>0</v>
          </cell>
        </row>
        <row r="287">
          <cell r="A287">
            <v>0</v>
          </cell>
        </row>
        <row r="288">
          <cell r="A288">
            <v>0</v>
          </cell>
        </row>
        <row r="289">
          <cell r="A289">
            <v>0</v>
          </cell>
        </row>
        <row r="290">
          <cell r="A290">
            <v>0</v>
          </cell>
        </row>
        <row r="291">
          <cell r="A291">
            <v>0</v>
          </cell>
        </row>
        <row r="292">
          <cell r="A292">
            <v>0</v>
          </cell>
        </row>
        <row r="293">
          <cell r="A293">
            <v>0</v>
          </cell>
        </row>
        <row r="294">
          <cell r="A294">
            <v>0</v>
          </cell>
        </row>
        <row r="295">
          <cell r="A295">
            <v>0</v>
          </cell>
        </row>
        <row r="296">
          <cell r="A296">
            <v>0</v>
          </cell>
        </row>
        <row r="297">
          <cell r="A297">
            <v>0</v>
          </cell>
        </row>
        <row r="298">
          <cell r="A298">
            <v>0</v>
          </cell>
        </row>
        <row r="299">
          <cell r="A299">
            <v>0</v>
          </cell>
        </row>
        <row r="300">
          <cell r="A300">
            <v>0</v>
          </cell>
        </row>
        <row r="301">
          <cell r="A301">
            <v>0</v>
          </cell>
        </row>
        <row r="302">
          <cell r="A302">
            <v>0</v>
          </cell>
        </row>
        <row r="303">
          <cell r="A303">
            <v>0</v>
          </cell>
        </row>
        <row r="304">
          <cell r="A304">
            <v>0</v>
          </cell>
        </row>
        <row r="305">
          <cell r="A305">
            <v>0</v>
          </cell>
        </row>
        <row r="306">
          <cell r="A306">
            <v>0</v>
          </cell>
        </row>
        <row r="307">
          <cell r="A307">
            <v>0</v>
          </cell>
        </row>
        <row r="308">
          <cell r="A308">
            <v>0</v>
          </cell>
        </row>
        <row r="309">
          <cell r="A309">
            <v>0</v>
          </cell>
        </row>
        <row r="310">
          <cell r="A310">
            <v>0</v>
          </cell>
        </row>
        <row r="311">
          <cell r="A311">
            <v>0</v>
          </cell>
        </row>
        <row r="312">
          <cell r="A312">
            <v>0</v>
          </cell>
        </row>
        <row r="313">
          <cell r="A313">
            <v>0</v>
          </cell>
        </row>
        <row r="314">
          <cell r="A314">
            <v>0</v>
          </cell>
        </row>
        <row r="315">
          <cell r="A315">
            <v>0</v>
          </cell>
        </row>
        <row r="316">
          <cell r="A316">
            <v>0</v>
          </cell>
        </row>
        <row r="317">
          <cell r="A317">
            <v>0</v>
          </cell>
        </row>
        <row r="318">
          <cell r="A318">
            <v>0</v>
          </cell>
        </row>
        <row r="319">
          <cell r="A319">
            <v>0</v>
          </cell>
        </row>
        <row r="320">
          <cell r="A320">
            <v>0</v>
          </cell>
        </row>
        <row r="321">
          <cell r="A321">
            <v>0</v>
          </cell>
        </row>
        <row r="322">
          <cell r="A322">
            <v>0</v>
          </cell>
        </row>
        <row r="323">
          <cell r="A323">
            <v>0</v>
          </cell>
        </row>
        <row r="324">
          <cell r="A324">
            <v>0</v>
          </cell>
        </row>
        <row r="325">
          <cell r="A325">
            <v>0</v>
          </cell>
        </row>
        <row r="326">
          <cell r="A326">
            <v>0</v>
          </cell>
        </row>
        <row r="327">
          <cell r="A327">
            <v>0</v>
          </cell>
        </row>
        <row r="328">
          <cell r="A328">
            <v>0</v>
          </cell>
        </row>
        <row r="329">
          <cell r="A329">
            <v>0</v>
          </cell>
        </row>
        <row r="330">
          <cell r="A330">
            <v>0</v>
          </cell>
        </row>
        <row r="331">
          <cell r="A331">
            <v>0</v>
          </cell>
        </row>
        <row r="332">
          <cell r="A332">
            <v>0</v>
          </cell>
        </row>
        <row r="333">
          <cell r="A333">
            <v>0</v>
          </cell>
        </row>
        <row r="334">
          <cell r="A334">
            <v>0</v>
          </cell>
        </row>
        <row r="335">
          <cell r="A335">
            <v>0</v>
          </cell>
        </row>
        <row r="336">
          <cell r="A336">
            <v>0</v>
          </cell>
        </row>
        <row r="337">
          <cell r="A337">
            <v>0</v>
          </cell>
        </row>
        <row r="338">
          <cell r="A338">
            <v>0</v>
          </cell>
        </row>
        <row r="339">
          <cell r="A339">
            <v>0</v>
          </cell>
        </row>
        <row r="340">
          <cell r="A340">
            <v>0</v>
          </cell>
        </row>
        <row r="341">
          <cell r="A341">
            <v>0</v>
          </cell>
        </row>
        <row r="342">
          <cell r="A342">
            <v>0</v>
          </cell>
        </row>
        <row r="343">
          <cell r="A343">
            <v>0</v>
          </cell>
        </row>
        <row r="344">
          <cell r="A344">
            <v>0</v>
          </cell>
        </row>
        <row r="345">
          <cell r="A345">
            <v>0</v>
          </cell>
        </row>
        <row r="346">
          <cell r="A346">
            <v>0</v>
          </cell>
        </row>
        <row r="347">
          <cell r="A347">
            <v>0</v>
          </cell>
        </row>
        <row r="348">
          <cell r="A348">
            <v>0</v>
          </cell>
        </row>
        <row r="349">
          <cell r="A349">
            <v>0</v>
          </cell>
        </row>
        <row r="350">
          <cell r="A350">
            <v>0</v>
          </cell>
        </row>
        <row r="351">
          <cell r="A351">
            <v>0</v>
          </cell>
        </row>
        <row r="352">
          <cell r="A352">
            <v>0</v>
          </cell>
        </row>
        <row r="353">
          <cell r="A353">
            <v>0</v>
          </cell>
        </row>
        <row r="354">
          <cell r="A354">
            <v>0</v>
          </cell>
        </row>
        <row r="355">
          <cell r="A355">
            <v>0</v>
          </cell>
        </row>
        <row r="356">
          <cell r="A356">
            <v>0</v>
          </cell>
        </row>
        <row r="357">
          <cell r="A357">
            <v>0</v>
          </cell>
        </row>
        <row r="358">
          <cell r="A358">
            <v>0</v>
          </cell>
        </row>
        <row r="359">
          <cell r="A359">
            <v>0</v>
          </cell>
        </row>
        <row r="360">
          <cell r="A360">
            <v>0</v>
          </cell>
        </row>
        <row r="361">
          <cell r="A361">
            <v>0</v>
          </cell>
        </row>
        <row r="362">
          <cell r="A362">
            <v>0</v>
          </cell>
        </row>
        <row r="363">
          <cell r="A363">
            <v>0</v>
          </cell>
        </row>
        <row r="364">
          <cell r="A364">
            <v>0</v>
          </cell>
        </row>
        <row r="365">
          <cell r="A365">
            <v>0</v>
          </cell>
        </row>
        <row r="366">
          <cell r="A366">
            <v>0</v>
          </cell>
        </row>
        <row r="367">
          <cell r="A367">
            <v>0</v>
          </cell>
        </row>
        <row r="368">
          <cell r="A368">
            <v>0</v>
          </cell>
        </row>
        <row r="369">
          <cell r="A369">
            <v>0</v>
          </cell>
        </row>
        <row r="370">
          <cell r="A370">
            <v>0</v>
          </cell>
        </row>
        <row r="371">
          <cell r="A371">
            <v>0</v>
          </cell>
        </row>
        <row r="372">
          <cell r="A372">
            <v>0</v>
          </cell>
        </row>
        <row r="373">
          <cell r="A373">
            <v>0</v>
          </cell>
        </row>
        <row r="374">
          <cell r="A374">
            <v>0</v>
          </cell>
        </row>
        <row r="375">
          <cell r="A375">
            <v>0</v>
          </cell>
        </row>
        <row r="376">
          <cell r="A376">
            <v>0</v>
          </cell>
        </row>
        <row r="377">
          <cell r="A377">
            <v>0</v>
          </cell>
        </row>
        <row r="378">
          <cell r="A378">
            <v>0</v>
          </cell>
        </row>
        <row r="379">
          <cell r="A379">
            <v>0</v>
          </cell>
        </row>
        <row r="380">
          <cell r="A380">
            <v>0</v>
          </cell>
        </row>
        <row r="381">
          <cell r="A381">
            <v>0</v>
          </cell>
        </row>
        <row r="382">
          <cell r="A382">
            <v>0</v>
          </cell>
        </row>
        <row r="383">
          <cell r="A383">
            <v>0</v>
          </cell>
        </row>
        <row r="384">
          <cell r="A384">
            <v>0</v>
          </cell>
        </row>
        <row r="385">
          <cell r="A385">
            <v>0</v>
          </cell>
        </row>
        <row r="386">
          <cell r="A386">
            <v>0</v>
          </cell>
        </row>
        <row r="387">
          <cell r="A387">
            <v>0</v>
          </cell>
        </row>
        <row r="388">
          <cell r="A388">
            <v>0</v>
          </cell>
        </row>
        <row r="389">
          <cell r="A389">
            <v>0</v>
          </cell>
        </row>
        <row r="390">
          <cell r="A390">
            <v>0</v>
          </cell>
        </row>
        <row r="391">
          <cell r="A391">
            <v>0</v>
          </cell>
        </row>
        <row r="392">
          <cell r="A392">
            <v>0</v>
          </cell>
        </row>
        <row r="393">
          <cell r="A393">
            <v>0</v>
          </cell>
        </row>
        <row r="394">
          <cell r="A394">
            <v>0</v>
          </cell>
        </row>
        <row r="395">
          <cell r="A395">
            <v>0</v>
          </cell>
        </row>
        <row r="396">
          <cell r="A396">
            <v>0</v>
          </cell>
        </row>
        <row r="397">
          <cell r="A397">
            <v>0</v>
          </cell>
        </row>
        <row r="398">
          <cell r="A398">
            <v>0</v>
          </cell>
        </row>
        <row r="399">
          <cell r="A399">
            <v>0</v>
          </cell>
        </row>
        <row r="400">
          <cell r="A400">
            <v>0</v>
          </cell>
        </row>
        <row r="401">
          <cell r="A401">
            <v>0</v>
          </cell>
        </row>
        <row r="402">
          <cell r="A402">
            <v>0</v>
          </cell>
        </row>
        <row r="403">
          <cell r="A403">
            <v>0</v>
          </cell>
        </row>
        <row r="404">
          <cell r="A404">
            <v>0</v>
          </cell>
        </row>
        <row r="405">
          <cell r="A405">
            <v>0</v>
          </cell>
        </row>
        <row r="406">
          <cell r="A406">
            <v>0</v>
          </cell>
        </row>
        <row r="407">
          <cell r="A407">
            <v>0</v>
          </cell>
        </row>
        <row r="408">
          <cell r="A408">
            <v>0</v>
          </cell>
        </row>
        <row r="409">
          <cell r="A409">
            <v>0</v>
          </cell>
        </row>
        <row r="410">
          <cell r="A410">
            <v>0</v>
          </cell>
        </row>
        <row r="411">
          <cell r="A411">
            <v>0</v>
          </cell>
        </row>
        <row r="412">
          <cell r="A412">
            <v>0</v>
          </cell>
        </row>
        <row r="413">
          <cell r="A413">
            <v>0</v>
          </cell>
        </row>
        <row r="414">
          <cell r="A414">
            <v>0</v>
          </cell>
        </row>
        <row r="415">
          <cell r="A415">
            <v>0</v>
          </cell>
        </row>
        <row r="416">
          <cell r="A416">
            <v>0</v>
          </cell>
        </row>
        <row r="417">
          <cell r="A417">
            <v>0</v>
          </cell>
        </row>
        <row r="418">
          <cell r="A418">
            <v>0</v>
          </cell>
        </row>
        <row r="419">
          <cell r="A419">
            <v>0</v>
          </cell>
        </row>
        <row r="420">
          <cell r="A420">
            <v>0</v>
          </cell>
        </row>
        <row r="421">
          <cell r="A421">
            <v>0</v>
          </cell>
        </row>
        <row r="422">
          <cell r="A422">
            <v>0</v>
          </cell>
        </row>
        <row r="423">
          <cell r="A423">
            <v>0</v>
          </cell>
        </row>
        <row r="424">
          <cell r="A424">
            <v>0</v>
          </cell>
        </row>
        <row r="425">
          <cell r="A425">
            <v>0</v>
          </cell>
        </row>
        <row r="426">
          <cell r="A426">
            <v>0</v>
          </cell>
        </row>
        <row r="427">
          <cell r="A427">
            <v>0</v>
          </cell>
        </row>
        <row r="428">
          <cell r="A428">
            <v>0</v>
          </cell>
        </row>
        <row r="429">
          <cell r="A429">
            <v>0</v>
          </cell>
        </row>
        <row r="430">
          <cell r="A430">
            <v>0</v>
          </cell>
        </row>
        <row r="431">
          <cell r="A431">
            <v>0</v>
          </cell>
        </row>
        <row r="432">
          <cell r="A432">
            <v>0</v>
          </cell>
        </row>
        <row r="433">
          <cell r="A433">
            <v>0</v>
          </cell>
        </row>
        <row r="434">
          <cell r="A434">
            <v>0</v>
          </cell>
        </row>
        <row r="435">
          <cell r="A435">
            <v>0</v>
          </cell>
        </row>
        <row r="436">
          <cell r="A436">
            <v>0</v>
          </cell>
        </row>
        <row r="437">
          <cell r="A437">
            <v>0</v>
          </cell>
        </row>
        <row r="438">
          <cell r="A438">
            <v>0</v>
          </cell>
        </row>
        <row r="439">
          <cell r="A439">
            <v>0</v>
          </cell>
        </row>
        <row r="440">
          <cell r="A440">
            <v>0</v>
          </cell>
        </row>
        <row r="441">
          <cell r="A441">
            <v>0</v>
          </cell>
        </row>
        <row r="442">
          <cell r="A442">
            <v>0</v>
          </cell>
        </row>
        <row r="443">
          <cell r="A443">
            <v>0</v>
          </cell>
        </row>
        <row r="444">
          <cell r="A444">
            <v>0</v>
          </cell>
        </row>
        <row r="445">
          <cell r="A445">
            <v>0</v>
          </cell>
        </row>
        <row r="446">
          <cell r="A446">
            <v>0</v>
          </cell>
        </row>
        <row r="447">
          <cell r="A447">
            <v>0</v>
          </cell>
        </row>
        <row r="448">
          <cell r="A448">
            <v>0</v>
          </cell>
        </row>
        <row r="449">
          <cell r="A449">
            <v>0</v>
          </cell>
        </row>
        <row r="450">
          <cell r="A450">
            <v>0</v>
          </cell>
        </row>
        <row r="451">
          <cell r="A451">
            <v>0</v>
          </cell>
        </row>
        <row r="452">
          <cell r="A452">
            <v>0</v>
          </cell>
        </row>
        <row r="453">
          <cell r="A453">
            <v>0</v>
          </cell>
        </row>
        <row r="454">
          <cell r="A454">
            <v>0</v>
          </cell>
        </row>
        <row r="455">
          <cell r="A455">
            <v>0</v>
          </cell>
        </row>
        <row r="456">
          <cell r="A456">
            <v>0</v>
          </cell>
        </row>
        <row r="457">
          <cell r="A457">
            <v>0</v>
          </cell>
        </row>
        <row r="458">
          <cell r="A458">
            <v>0</v>
          </cell>
        </row>
        <row r="459">
          <cell r="A459">
            <v>0</v>
          </cell>
        </row>
        <row r="460">
          <cell r="A460">
            <v>0</v>
          </cell>
        </row>
        <row r="461">
          <cell r="A461">
            <v>0</v>
          </cell>
        </row>
        <row r="462">
          <cell r="A462">
            <v>0</v>
          </cell>
        </row>
        <row r="463">
          <cell r="A463">
            <v>0</v>
          </cell>
        </row>
        <row r="464">
          <cell r="A464">
            <v>0</v>
          </cell>
        </row>
        <row r="465">
          <cell r="A465">
            <v>0</v>
          </cell>
        </row>
        <row r="466">
          <cell r="A466">
            <v>0</v>
          </cell>
        </row>
        <row r="467">
          <cell r="A467">
            <v>0</v>
          </cell>
        </row>
        <row r="468">
          <cell r="A468">
            <v>0</v>
          </cell>
        </row>
        <row r="469">
          <cell r="A469">
            <v>0</v>
          </cell>
        </row>
        <row r="470">
          <cell r="A470">
            <v>0</v>
          </cell>
        </row>
        <row r="471">
          <cell r="A471">
            <v>0</v>
          </cell>
        </row>
        <row r="472">
          <cell r="A472">
            <v>0</v>
          </cell>
        </row>
        <row r="473">
          <cell r="A473">
            <v>0</v>
          </cell>
        </row>
        <row r="474">
          <cell r="A474">
            <v>0</v>
          </cell>
        </row>
        <row r="475">
          <cell r="A475">
            <v>0</v>
          </cell>
        </row>
        <row r="476">
          <cell r="A476">
            <v>0</v>
          </cell>
        </row>
        <row r="477">
          <cell r="A477">
            <v>0</v>
          </cell>
        </row>
        <row r="478">
          <cell r="A478">
            <v>0</v>
          </cell>
        </row>
        <row r="479">
          <cell r="A479">
            <v>0</v>
          </cell>
        </row>
        <row r="480">
          <cell r="A480">
            <v>0</v>
          </cell>
        </row>
        <row r="481">
          <cell r="A481">
            <v>0</v>
          </cell>
        </row>
        <row r="482">
          <cell r="A482">
            <v>0</v>
          </cell>
        </row>
        <row r="483">
          <cell r="A483">
            <v>0</v>
          </cell>
        </row>
        <row r="484">
          <cell r="A484">
            <v>0</v>
          </cell>
        </row>
        <row r="485">
          <cell r="A485">
            <v>0</v>
          </cell>
        </row>
        <row r="486">
          <cell r="A486">
            <v>0</v>
          </cell>
        </row>
        <row r="487">
          <cell r="A487">
            <v>0</v>
          </cell>
        </row>
        <row r="488">
          <cell r="A488">
            <v>0</v>
          </cell>
        </row>
        <row r="489">
          <cell r="A489">
            <v>0</v>
          </cell>
        </row>
        <row r="490">
          <cell r="A490">
            <v>0</v>
          </cell>
        </row>
        <row r="491">
          <cell r="A491">
            <v>0</v>
          </cell>
        </row>
        <row r="492">
          <cell r="A492">
            <v>0</v>
          </cell>
        </row>
        <row r="493">
          <cell r="A493">
            <v>0</v>
          </cell>
        </row>
        <row r="494">
          <cell r="A494">
            <v>0</v>
          </cell>
        </row>
        <row r="495">
          <cell r="A495">
            <v>0</v>
          </cell>
        </row>
        <row r="496">
          <cell r="A496">
            <v>0</v>
          </cell>
        </row>
        <row r="497">
          <cell r="A497">
            <v>0</v>
          </cell>
        </row>
        <row r="498">
          <cell r="A498">
            <v>0</v>
          </cell>
        </row>
        <row r="499">
          <cell r="A499">
            <v>0</v>
          </cell>
        </row>
        <row r="500">
          <cell r="A500">
            <v>0</v>
          </cell>
        </row>
        <row r="501">
          <cell r="A501">
            <v>0</v>
          </cell>
        </row>
        <row r="502">
          <cell r="A502">
            <v>0</v>
          </cell>
        </row>
        <row r="503">
          <cell r="A503">
            <v>0</v>
          </cell>
        </row>
        <row r="504">
          <cell r="A504">
            <v>0</v>
          </cell>
        </row>
        <row r="505">
          <cell r="A505">
            <v>0</v>
          </cell>
        </row>
        <row r="506">
          <cell r="A506">
            <v>0</v>
          </cell>
        </row>
        <row r="507">
          <cell r="A507">
            <v>0</v>
          </cell>
        </row>
        <row r="508">
          <cell r="A508">
            <v>0</v>
          </cell>
        </row>
        <row r="509">
          <cell r="A509">
            <v>0</v>
          </cell>
        </row>
        <row r="510">
          <cell r="A510">
            <v>0</v>
          </cell>
        </row>
        <row r="511">
          <cell r="A511">
            <v>0</v>
          </cell>
        </row>
        <row r="512">
          <cell r="A512">
            <v>0</v>
          </cell>
        </row>
        <row r="513">
          <cell r="A513">
            <v>0</v>
          </cell>
        </row>
        <row r="514">
          <cell r="A514">
            <v>0</v>
          </cell>
        </row>
        <row r="515">
          <cell r="A515">
            <v>0</v>
          </cell>
        </row>
        <row r="516">
          <cell r="A516">
            <v>0</v>
          </cell>
        </row>
        <row r="517">
          <cell r="A517">
            <v>0</v>
          </cell>
        </row>
        <row r="518">
          <cell r="A518">
            <v>0</v>
          </cell>
        </row>
        <row r="519">
          <cell r="A519">
            <v>0</v>
          </cell>
        </row>
        <row r="520">
          <cell r="A520">
            <v>0</v>
          </cell>
        </row>
        <row r="521">
          <cell r="A521">
            <v>0</v>
          </cell>
        </row>
        <row r="522">
          <cell r="A522">
            <v>0</v>
          </cell>
        </row>
        <row r="523">
          <cell r="A523">
            <v>0</v>
          </cell>
        </row>
        <row r="524">
          <cell r="A524">
            <v>0</v>
          </cell>
        </row>
        <row r="525">
          <cell r="A525">
            <v>0</v>
          </cell>
        </row>
        <row r="526">
          <cell r="A526">
            <v>0</v>
          </cell>
        </row>
        <row r="527">
          <cell r="A527">
            <v>0</v>
          </cell>
        </row>
        <row r="528">
          <cell r="A528">
            <v>0</v>
          </cell>
        </row>
        <row r="529">
          <cell r="A529">
            <v>0</v>
          </cell>
        </row>
        <row r="530">
          <cell r="A530">
            <v>0</v>
          </cell>
        </row>
        <row r="531">
          <cell r="A531">
            <v>0</v>
          </cell>
        </row>
        <row r="532">
          <cell r="A532">
            <v>0</v>
          </cell>
        </row>
        <row r="533">
          <cell r="A533">
            <v>0</v>
          </cell>
        </row>
        <row r="534">
          <cell r="A534">
            <v>0</v>
          </cell>
        </row>
        <row r="535">
          <cell r="A535">
            <v>0</v>
          </cell>
        </row>
        <row r="536">
          <cell r="A536">
            <v>0</v>
          </cell>
        </row>
        <row r="537">
          <cell r="A537">
            <v>0</v>
          </cell>
        </row>
        <row r="538">
          <cell r="A538">
            <v>0</v>
          </cell>
        </row>
        <row r="539">
          <cell r="A539">
            <v>0</v>
          </cell>
        </row>
        <row r="540">
          <cell r="A540">
            <v>0</v>
          </cell>
        </row>
        <row r="541">
          <cell r="A541">
            <v>0</v>
          </cell>
        </row>
        <row r="542">
          <cell r="A542">
            <v>0</v>
          </cell>
        </row>
        <row r="543">
          <cell r="A543">
            <v>0</v>
          </cell>
        </row>
        <row r="544">
          <cell r="A544">
            <v>0</v>
          </cell>
        </row>
        <row r="545">
          <cell r="A545">
            <v>0</v>
          </cell>
        </row>
        <row r="546">
          <cell r="A546">
            <v>0</v>
          </cell>
        </row>
        <row r="547">
          <cell r="A547">
            <v>0</v>
          </cell>
        </row>
        <row r="548">
          <cell r="A548">
            <v>0</v>
          </cell>
        </row>
        <row r="549">
          <cell r="A549">
            <v>0</v>
          </cell>
        </row>
        <row r="550">
          <cell r="A550">
            <v>0</v>
          </cell>
        </row>
        <row r="551">
          <cell r="A551">
            <v>0</v>
          </cell>
        </row>
        <row r="552">
          <cell r="A552">
            <v>0</v>
          </cell>
        </row>
        <row r="553">
          <cell r="A553">
            <v>0</v>
          </cell>
        </row>
        <row r="554">
          <cell r="A554">
            <v>0</v>
          </cell>
        </row>
        <row r="555">
          <cell r="A555">
            <v>0</v>
          </cell>
        </row>
        <row r="556">
          <cell r="A556">
            <v>0</v>
          </cell>
        </row>
        <row r="557">
          <cell r="A557">
            <v>0</v>
          </cell>
        </row>
        <row r="558">
          <cell r="A558">
            <v>0</v>
          </cell>
        </row>
        <row r="559">
          <cell r="A559">
            <v>0</v>
          </cell>
        </row>
        <row r="560">
          <cell r="A560">
            <v>0</v>
          </cell>
        </row>
        <row r="561">
          <cell r="A561">
            <v>0</v>
          </cell>
        </row>
        <row r="562">
          <cell r="A562">
            <v>0</v>
          </cell>
        </row>
        <row r="563">
          <cell r="A563">
            <v>0</v>
          </cell>
        </row>
        <row r="564">
          <cell r="A564">
            <v>0</v>
          </cell>
        </row>
        <row r="565">
          <cell r="A565">
            <v>0</v>
          </cell>
        </row>
        <row r="566">
          <cell r="A566">
            <v>0</v>
          </cell>
        </row>
        <row r="567">
          <cell r="A567">
            <v>0</v>
          </cell>
        </row>
        <row r="568">
          <cell r="A568">
            <v>0</v>
          </cell>
        </row>
        <row r="569">
          <cell r="A569">
            <v>0</v>
          </cell>
        </row>
        <row r="570">
          <cell r="A570">
            <v>0</v>
          </cell>
        </row>
        <row r="571">
          <cell r="A571">
            <v>0</v>
          </cell>
        </row>
        <row r="572">
          <cell r="A572">
            <v>0</v>
          </cell>
        </row>
        <row r="573">
          <cell r="A573">
            <v>0</v>
          </cell>
        </row>
        <row r="574">
          <cell r="A574">
            <v>0</v>
          </cell>
        </row>
        <row r="575">
          <cell r="A575">
            <v>0</v>
          </cell>
        </row>
        <row r="576">
          <cell r="A576">
            <v>0</v>
          </cell>
        </row>
        <row r="577">
          <cell r="A577">
            <v>0</v>
          </cell>
        </row>
        <row r="578">
          <cell r="A578">
            <v>0</v>
          </cell>
        </row>
        <row r="579">
          <cell r="A579">
            <v>0</v>
          </cell>
        </row>
        <row r="580">
          <cell r="A580">
            <v>0</v>
          </cell>
        </row>
        <row r="581">
          <cell r="A581">
            <v>0</v>
          </cell>
        </row>
        <row r="582">
          <cell r="A582">
            <v>0</v>
          </cell>
        </row>
        <row r="583">
          <cell r="A583">
            <v>0</v>
          </cell>
        </row>
        <row r="584">
          <cell r="A584">
            <v>0</v>
          </cell>
        </row>
        <row r="585">
          <cell r="A585">
            <v>0</v>
          </cell>
        </row>
        <row r="586">
          <cell r="A586">
            <v>0</v>
          </cell>
        </row>
        <row r="587">
          <cell r="A587">
            <v>0</v>
          </cell>
        </row>
        <row r="588">
          <cell r="A588">
            <v>0</v>
          </cell>
        </row>
        <row r="589">
          <cell r="A589">
            <v>0</v>
          </cell>
        </row>
        <row r="590">
          <cell r="A590">
            <v>0</v>
          </cell>
        </row>
        <row r="591">
          <cell r="A591">
            <v>0</v>
          </cell>
        </row>
        <row r="592">
          <cell r="A592">
            <v>0</v>
          </cell>
        </row>
        <row r="593">
          <cell r="A593">
            <v>0</v>
          </cell>
        </row>
        <row r="594">
          <cell r="A594">
            <v>0</v>
          </cell>
        </row>
        <row r="595">
          <cell r="A595">
            <v>0</v>
          </cell>
        </row>
        <row r="596">
          <cell r="A596">
            <v>0</v>
          </cell>
        </row>
        <row r="597">
          <cell r="A597">
            <v>0</v>
          </cell>
        </row>
        <row r="598">
          <cell r="A598">
            <v>0</v>
          </cell>
        </row>
        <row r="599">
          <cell r="A599">
            <v>0</v>
          </cell>
        </row>
        <row r="600">
          <cell r="A600">
            <v>0</v>
          </cell>
        </row>
        <row r="601">
          <cell r="A601">
            <v>0</v>
          </cell>
        </row>
        <row r="602">
          <cell r="A602">
            <v>0</v>
          </cell>
        </row>
        <row r="603">
          <cell r="A603">
            <v>0</v>
          </cell>
        </row>
        <row r="604">
          <cell r="A604">
            <v>0</v>
          </cell>
        </row>
        <row r="605">
          <cell r="A605">
            <v>0</v>
          </cell>
        </row>
        <row r="606">
          <cell r="A606">
            <v>0</v>
          </cell>
        </row>
        <row r="607">
          <cell r="A607">
            <v>0</v>
          </cell>
        </row>
        <row r="608">
          <cell r="A608">
            <v>0</v>
          </cell>
        </row>
        <row r="609">
          <cell r="A609">
            <v>0</v>
          </cell>
        </row>
        <row r="610">
          <cell r="A610">
            <v>0</v>
          </cell>
        </row>
        <row r="611">
          <cell r="A611">
            <v>0</v>
          </cell>
        </row>
        <row r="612">
          <cell r="A612">
            <v>0</v>
          </cell>
        </row>
        <row r="613">
          <cell r="A613">
            <v>0</v>
          </cell>
        </row>
        <row r="614">
          <cell r="A614">
            <v>0</v>
          </cell>
        </row>
        <row r="615">
          <cell r="A615">
            <v>0</v>
          </cell>
        </row>
        <row r="616">
          <cell r="A616">
            <v>0</v>
          </cell>
        </row>
        <row r="617">
          <cell r="A617">
            <v>0</v>
          </cell>
        </row>
        <row r="618">
          <cell r="A618">
            <v>0</v>
          </cell>
        </row>
        <row r="619">
          <cell r="A619">
            <v>0</v>
          </cell>
        </row>
        <row r="620">
          <cell r="A620">
            <v>0</v>
          </cell>
        </row>
        <row r="621">
          <cell r="A621">
            <v>0</v>
          </cell>
        </row>
        <row r="622">
          <cell r="A622">
            <v>0</v>
          </cell>
        </row>
        <row r="623">
          <cell r="A623">
            <v>0</v>
          </cell>
        </row>
        <row r="624">
          <cell r="A624">
            <v>0</v>
          </cell>
        </row>
        <row r="625">
          <cell r="A625">
            <v>0</v>
          </cell>
        </row>
        <row r="626">
          <cell r="A626">
            <v>0</v>
          </cell>
        </row>
        <row r="627">
          <cell r="A627">
            <v>0</v>
          </cell>
        </row>
        <row r="628">
          <cell r="A628">
            <v>0</v>
          </cell>
        </row>
        <row r="629">
          <cell r="A629">
            <v>0</v>
          </cell>
        </row>
        <row r="630">
          <cell r="A630">
            <v>0</v>
          </cell>
        </row>
        <row r="631">
          <cell r="A631">
            <v>0</v>
          </cell>
        </row>
        <row r="632">
          <cell r="A632">
            <v>0</v>
          </cell>
        </row>
        <row r="633">
          <cell r="A633">
            <v>0</v>
          </cell>
        </row>
        <row r="634">
          <cell r="A634">
            <v>0</v>
          </cell>
        </row>
        <row r="635">
          <cell r="A635">
            <v>0</v>
          </cell>
        </row>
        <row r="636">
          <cell r="A636">
            <v>0</v>
          </cell>
        </row>
        <row r="637">
          <cell r="A637">
            <v>0</v>
          </cell>
        </row>
        <row r="638">
          <cell r="A638">
            <v>0</v>
          </cell>
        </row>
        <row r="639">
          <cell r="A639">
            <v>0</v>
          </cell>
        </row>
        <row r="640">
          <cell r="A640">
            <v>0</v>
          </cell>
        </row>
        <row r="641">
          <cell r="A641">
            <v>0</v>
          </cell>
        </row>
        <row r="642">
          <cell r="A642">
            <v>0</v>
          </cell>
        </row>
        <row r="643">
          <cell r="A643">
            <v>0</v>
          </cell>
        </row>
        <row r="644">
          <cell r="A644">
            <v>0</v>
          </cell>
        </row>
        <row r="645">
          <cell r="A645">
            <v>0</v>
          </cell>
        </row>
        <row r="646">
          <cell r="A646">
            <v>0</v>
          </cell>
        </row>
        <row r="647">
          <cell r="A647">
            <v>0</v>
          </cell>
        </row>
        <row r="648">
          <cell r="A648">
            <v>0</v>
          </cell>
        </row>
        <row r="649">
          <cell r="A649">
            <v>0</v>
          </cell>
        </row>
        <row r="650">
          <cell r="A650">
            <v>0</v>
          </cell>
        </row>
        <row r="651">
          <cell r="A651">
            <v>0</v>
          </cell>
        </row>
        <row r="652">
          <cell r="A652">
            <v>0</v>
          </cell>
        </row>
        <row r="653">
          <cell r="A653">
            <v>0</v>
          </cell>
        </row>
        <row r="654">
          <cell r="A654">
            <v>0</v>
          </cell>
        </row>
      </sheetData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AD5E31-646A-441F-8793-A93002F7F41B}">
  <sheetPr>
    <pageSetUpPr fitToPage="1"/>
  </sheetPr>
  <dimension ref="B1:AJ66"/>
  <sheetViews>
    <sheetView showGridLines="0" tabSelected="1" zoomScale="75" zoomScaleNormal="75" workbookViewId="0">
      <pane ySplit="10" topLeftCell="A22" activePane="bottomLeft" state="frozen"/>
      <selection activeCell="B55" sqref="B55:C58"/>
      <selection pane="bottomLeft" activeCell="S1" sqref="S1"/>
    </sheetView>
  </sheetViews>
  <sheetFormatPr defaultColWidth="9.140625" defaultRowHeight="12.75" x14ac:dyDescent="0.2"/>
  <cols>
    <col min="1" max="1" width="9.140625" style="1"/>
    <col min="2" max="2" width="13.85546875" style="5" customWidth="1"/>
    <col min="3" max="5" width="10" style="5" customWidth="1"/>
    <col min="6" max="6" width="9.28515625" style="5" customWidth="1"/>
    <col min="7" max="7" width="9.7109375" style="5" customWidth="1"/>
    <col min="8" max="8" width="10.7109375" style="5" customWidth="1"/>
    <col min="9" max="9" width="8.5703125" style="5" customWidth="1"/>
    <col min="10" max="10" width="10.140625" style="5" customWidth="1"/>
    <col min="11" max="11" width="10" style="5" customWidth="1"/>
    <col min="12" max="12" width="11" style="5" bestFit="1" customWidth="1"/>
    <col min="13" max="13" width="13.42578125" style="5" customWidth="1"/>
    <col min="14" max="14" width="7.5703125" style="5" customWidth="1"/>
    <col min="15" max="15" width="12" style="5" customWidth="1"/>
    <col min="16" max="17" width="10.42578125" style="5" customWidth="1"/>
    <col min="18" max="18" width="6.5703125" style="2" customWidth="1"/>
    <col min="19" max="19" width="9.140625" style="1"/>
    <col min="20" max="20" width="17.140625" style="1" customWidth="1"/>
    <col min="21" max="16384" width="9.140625" style="1"/>
  </cols>
  <sheetData>
    <row r="1" spans="2:36" ht="18.75" x14ac:dyDescent="0.3">
      <c r="B1" s="3" t="s">
        <v>6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</row>
    <row r="2" spans="2:36" ht="10.9" customHeight="1" x14ac:dyDescent="0.2">
      <c r="B2" s="4"/>
      <c r="C2" s="4"/>
      <c r="D2" s="4"/>
      <c r="E2" s="4"/>
      <c r="F2" s="4"/>
      <c r="G2" s="4"/>
      <c r="H2" s="4"/>
      <c r="I2" s="4"/>
      <c r="J2" s="4"/>
    </row>
    <row r="3" spans="2:36" ht="21" x14ac:dyDescent="0.35">
      <c r="B3" s="6" t="s">
        <v>7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</row>
    <row r="4" spans="2:36" ht="9.6" customHeight="1" x14ac:dyDescent="0.3">
      <c r="B4" s="86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7"/>
    </row>
    <row r="5" spans="2:36" ht="9.6" customHeight="1" x14ac:dyDescent="0.25">
      <c r="B5" s="8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7"/>
    </row>
    <row r="6" spans="2:36" s="64" customFormat="1" ht="18" customHeight="1" x14ac:dyDescent="0.25">
      <c r="B6" s="61"/>
      <c r="C6" s="62" t="s">
        <v>8</v>
      </c>
      <c r="D6" s="62"/>
      <c r="E6" s="62"/>
      <c r="F6" s="62"/>
      <c r="G6" s="62"/>
      <c r="H6" s="62"/>
      <c r="I6" s="61"/>
      <c r="J6" s="61"/>
      <c r="K6" s="61"/>
      <c r="L6" s="87"/>
      <c r="M6" s="87"/>
      <c r="N6" s="87"/>
      <c r="O6" s="70" t="s">
        <v>3</v>
      </c>
      <c r="P6" s="87"/>
      <c r="Q6" s="87"/>
      <c r="R6" s="63"/>
    </row>
    <row r="7" spans="2:36" s="64" customFormat="1" ht="18" customHeight="1" x14ac:dyDescent="0.25">
      <c r="B7" s="61"/>
      <c r="C7" s="62" t="s">
        <v>9</v>
      </c>
      <c r="D7" s="62"/>
      <c r="E7" s="62"/>
      <c r="F7" s="88" t="s">
        <v>10</v>
      </c>
      <c r="G7" s="88"/>
      <c r="H7" s="88"/>
      <c r="I7" s="62" t="s">
        <v>11</v>
      </c>
      <c r="J7" s="62"/>
      <c r="K7" s="62"/>
      <c r="L7" s="61"/>
      <c r="M7" s="61"/>
      <c r="N7" s="61"/>
      <c r="O7" s="70" t="s">
        <v>12</v>
      </c>
      <c r="P7" s="61"/>
      <c r="Q7" s="61"/>
      <c r="R7" s="63"/>
    </row>
    <row r="8" spans="2:36" ht="32.1" customHeight="1" x14ac:dyDescent="0.25">
      <c r="B8" s="15" t="s">
        <v>13</v>
      </c>
      <c r="C8" s="16" t="s">
        <v>14</v>
      </c>
      <c r="D8" s="16" t="s">
        <v>15</v>
      </c>
      <c r="E8" s="17" t="s">
        <v>3</v>
      </c>
      <c r="F8" s="16" t="s">
        <v>16</v>
      </c>
      <c r="G8" s="16" t="s">
        <v>17</v>
      </c>
      <c r="H8" s="17" t="s">
        <v>3</v>
      </c>
      <c r="I8" s="89" t="s">
        <v>9</v>
      </c>
      <c r="J8" s="89" t="s">
        <v>10</v>
      </c>
      <c r="K8" s="89" t="s">
        <v>3</v>
      </c>
      <c r="L8" s="71" t="s">
        <v>18</v>
      </c>
      <c r="M8" s="71" t="s">
        <v>19</v>
      </c>
      <c r="N8" s="18" t="s">
        <v>20</v>
      </c>
      <c r="O8" s="70" t="s">
        <v>21</v>
      </c>
      <c r="P8" s="71" t="s">
        <v>22</v>
      </c>
      <c r="Q8" s="71" t="s">
        <v>23</v>
      </c>
    </row>
    <row r="9" spans="2:36" ht="15.75" x14ac:dyDescent="0.25">
      <c r="B9" s="12" t="s">
        <v>24</v>
      </c>
      <c r="C9" s="90"/>
      <c r="D9" s="90"/>
      <c r="E9" s="90"/>
      <c r="F9" s="90"/>
      <c r="G9" s="90"/>
      <c r="H9" s="90"/>
      <c r="I9" s="90"/>
      <c r="J9" s="91"/>
      <c r="K9" s="91"/>
      <c r="L9" s="90"/>
      <c r="M9" s="90"/>
      <c r="N9" s="90"/>
      <c r="O9" s="92"/>
      <c r="P9" s="14"/>
      <c r="Q9" s="14"/>
    </row>
    <row r="10" spans="2:36" ht="16.5" customHeight="1" x14ac:dyDescent="0.25">
      <c r="B10" s="23">
        <v>2010</v>
      </c>
      <c r="C10" s="21">
        <v>139519</v>
      </c>
      <c r="D10" s="21">
        <v>15900</v>
      </c>
      <c r="E10" s="22">
        <f t="shared" ref="E10:E15" si="0">C10+D10</f>
        <v>155419</v>
      </c>
      <c r="F10" s="21">
        <v>9369</v>
      </c>
      <c r="G10" s="21">
        <v>11484</v>
      </c>
      <c r="H10" s="22">
        <f t="shared" ref="H10:H21" si="1">F10+G10</f>
        <v>20853</v>
      </c>
      <c r="I10" s="21">
        <v>3588</v>
      </c>
      <c r="J10" s="21">
        <v>6514</v>
      </c>
      <c r="K10" s="22">
        <f t="shared" ref="K10:K15" si="2">I10+J10</f>
        <v>10102</v>
      </c>
      <c r="L10" s="21">
        <v>24784</v>
      </c>
      <c r="M10" s="21">
        <v>6528</v>
      </c>
      <c r="N10" s="21">
        <v>5684</v>
      </c>
      <c r="O10" s="22">
        <f t="shared" ref="O10:O21" si="3">E10+H10+K10+L10+M10+N10</f>
        <v>223370</v>
      </c>
      <c r="P10" s="22">
        <f t="shared" ref="P10:P21" si="4">E10+I10</f>
        <v>159007</v>
      </c>
      <c r="Q10" s="22">
        <f t="shared" ref="Q10:Q21" si="5">H10+J10</f>
        <v>27367</v>
      </c>
    </row>
    <row r="11" spans="2:36" ht="16.5" customHeight="1" x14ac:dyDescent="0.25">
      <c r="B11" s="77" t="s">
        <v>25</v>
      </c>
      <c r="C11" s="20">
        <v>136895.09999999995</v>
      </c>
      <c r="D11" s="20">
        <v>15702</v>
      </c>
      <c r="E11" s="93">
        <f t="shared" si="0"/>
        <v>152597.09999999995</v>
      </c>
      <c r="F11" s="20">
        <v>9523</v>
      </c>
      <c r="G11" s="20">
        <v>11650</v>
      </c>
      <c r="H11" s="93">
        <f t="shared" si="1"/>
        <v>21173</v>
      </c>
      <c r="I11" s="20">
        <v>3411</v>
      </c>
      <c r="J11" s="20">
        <v>6671</v>
      </c>
      <c r="K11" s="93">
        <f t="shared" si="2"/>
        <v>10082</v>
      </c>
      <c r="L11" s="20">
        <v>24275</v>
      </c>
      <c r="M11" s="20">
        <v>6644.6966884829535</v>
      </c>
      <c r="N11" s="20">
        <v>5681.4319999999998</v>
      </c>
      <c r="O11" s="93">
        <f t="shared" si="3"/>
        <v>220453.22868848289</v>
      </c>
      <c r="P11" s="93">
        <f t="shared" si="4"/>
        <v>156008.09999999995</v>
      </c>
      <c r="Q11" s="93">
        <f t="shared" si="5"/>
        <v>27844</v>
      </c>
    </row>
    <row r="12" spans="2:36" ht="16.5" customHeight="1" x14ac:dyDescent="0.25">
      <c r="B12" s="23">
        <v>2012</v>
      </c>
      <c r="C12" s="21">
        <v>128846.99999999994</v>
      </c>
      <c r="D12" s="21">
        <v>14313</v>
      </c>
      <c r="E12" s="22">
        <f t="shared" si="0"/>
        <v>143159.99999999994</v>
      </c>
      <c r="F12" s="21">
        <v>10304</v>
      </c>
      <c r="G12" s="21">
        <v>11793</v>
      </c>
      <c r="H12" s="22">
        <f t="shared" si="1"/>
        <v>22097</v>
      </c>
      <c r="I12" s="21">
        <v>3292</v>
      </c>
      <c r="J12" s="21">
        <v>6763</v>
      </c>
      <c r="K12" s="22">
        <f t="shared" si="2"/>
        <v>10055</v>
      </c>
      <c r="L12" s="21">
        <v>26715</v>
      </c>
      <c r="M12" s="21">
        <v>2001</v>
      </c>
      <c r="N12" s="21">
        <v>5006</v>
      </c>
      <c r="O12" s="22">
        <f t="shared" si="3"/>
        <v>209033.99999999994</v>
      </c>
      <c r="P12" s="22">
        <f t="shared" si="4"/>
        <v>146451.99999999994</v>
      </c>
      <c r="Q12" s="22">
        <f t="shared" si="5"/>
        <v>28860</v>
      </c>
    </row>
    <row r="13" spans="2:36" ht="16.5" customHeight="1" x14ac:dyDescent="0.25">
      <c r="B13" s="19">
        <v>2013</v>
      </c>
      <c r="C13" s="20">
        <v>124398</v>
      </c>
      <c r="D13" s="20">
        <v>13257</v>
      </c>
      <c r="E13" s="93">
        <f t="shared" si="0"/>
        <v>137655</v>
      </c>
      <c r="F13" s="20">
        <v>9619</v>
      </c>
      <c r="G13" s="20">
        <v>11637</v>
      </c>
      <c r="H13" s="93">
        <f t="shared" si="1"/>
        <v>21256</v>
      </c>
      <c r="I13" s="20">
        <v>3137</v>
      </c>
      <c r="J13" s="20">
        <v>6628</v>
      </c>
      <c r="K13" s="93">
        <f t="shared" si="2"/>
        <v>9765</v>
      </c>
      <c r="L13" s="20">
        <v>24918</v>
      </c>
      <c r="M13" s="20">
        <v>2056</v>
      </c>
      <c r="N13" s="20">
        <v>4277</v>
      </c>
      <c r="O13" s="93">
        <f t="shared" si="3"/>
        <v>199927</v>
      </c>
      <c r="P13" s="93">
        <f t="shared" si="4"/>
        <v>140792</v>
      </c>
      <c r="Q13" s="93">
        <f t="shared" si="5"/>
        <v>27884</v>
      </c>
    </row>
    <row r="14" spans="2:36" ht="16.5" customHeight="1" x14ac:dyDescent="0.25">
      <c r="B14" s="23">
        <v>2014</v>
      </c>
      <c r="C14" s="21">
        <v>126036</v>
      </c>
      <c r="D14" s="21">
        <v>13146</v>
      </c>
      <c r="E14" s="22">
        <f t="shared" si="0"/>
        <v>139182</v>
      </c>
      <c r="F14" s="21">
        <v>9777</v>
      </c>
      <c r="G14" s="21">
        <v>12362</v>
      </c>
      <c r="H14" s="22">
        <f t="shared" si="1"/>
        <v>22139</v>
      </c>
      <c r="I14" s="21">
        <v>3154</v>
      </c>
      <c r="J14" s="21">
        <v>6812</v>
      </c>
      <c r="K14" s="22">
        <f t="shared" si="2"/>
        <v>9966</v>
      </c>
      <c r="L14" s="21">
        <v>26191</v>
      </c>
      <c r="M14" s="21">
        <v>2231</v>
      </c>
      <c r="N14" s="21">
        <v>4699</v>
      </c>
      <c r="O14" s="22">
        <f t="shared" si="3"/>
        <v>204408</v>
      </c>
      <c r="P14" s="22">
        <f t="shared" si="4"/>
        <v>142336</v>
      </c>
      <c r="Q14" s="22">
        <f t="shared" si="5"/>
        <v>28951</v>
      </c>
      <c r="V14" s="94"/>
      <c r="W14" s="94"/>
      <c r="X14" s="94"/>
      <c r="Y14" s="94"/>
      <c r="Z14" s="94"/>
      <c r="AA14" s="94"/>
      <c r="AB14" s="94"/>
      <c r="AC14" s="94"/>
      <c r="AD14" s="94"/>
      <c r="AE14" s="94"/>
      <c r="AF14" s="94"/>
      <c r="AG14" s="94"/>
      <c r="AH14" s="94"/>
      <c r="AI14" s="94"/>
      <c r="AJ14" s="94"/>
    </row>
    <row r="15" spans="2:36" ht="16.5" customHeight="1" x14ac:dyDescent="0.25">
      <c r="B15" s="19">
        <v>2015</v>
      </c>
      <c r="C15" s="20">
        <v>127887</v>
      </c>
      <c r="D15" s="20">
        <v>13254</v>
      </c>
      <c r="E15" s="93">
        <f t="shared" si="0"/>
        <v>141141</v>
      </c>
      <c r="F15" s="20">
        <v>9712</v>
      </c>
      <c r="G15" s="20">
        <v>13440</v>
      </c>
      <c r="H15" s="93">
        <f t="shared" si="1"/>
        <v>23152</v>
      </c>
      <c r="I15" s="20">
        <v>3286</v>
      </c>
      <c r="J15" s="20">
        <v>7220</v>
      </c>
      <c r="K15" s="93">
        <f t="shared" si="2"/>
        <v>10506</v>
      </c>
      <c r="L15" s="20">
        <v>27922</v>
      </c>
      <c r="M15" s="20">
        <v>2369</v>
      </c>
      <c r="N15" s="20">
        <v>4941</v>
      </c>
      <c r="O15" s="93">
        <f t="shared" si="3"/>
        <v>210031</v>
      </c>
      <c r="P15" s="93">
        <f t="shared" si="4"/>
        <v>144427</v>
      </c>
      <c r="Q15" s="93">
        <f t="shared" si="5"/>
        <v>30372</v>
      </c>
      <c r="V15" s="94"/>
      <c r="W15" s="94"/>
      <c r="X15" s="94"/>
      <c r="Y15" s="94"/>
      <c r="Z15" s="94"/>
      <c r="AA15" s="94"/>
      <c r="AB15" s="94"/>
      <c r="AC15" s="94"/>
      <c r="AD15" s="94"/>
      <c r="AE15" s="94"/>
      <c r="AF15" s="94"/>
      <c r="AG15" s="94"/>
      <c r="AH15" s="94"/>
      <c r="AI15" s="94"/>
      <c r="AJ15" s="94"/>
    </row>
    <row r="16" spans="2:36" ht="16.5" customHeight="1" x14ac:dyDescent="0.25">
      <c r="B16" s="23">
        <v>2016</v>
      </c>
      <c r="C16" s="21">
        <v>129652</v>
      </c>
      <c r="D16" s="21">
        <v>12986</v>
      </c>
      <c r="E16" s="22">
        <f>C16+D16</f>
        <v>142638</v>
      </c>
      <c r="F16" s="21">
        <v>9779</v>
      </c>
      <c r="G16" s="21">
        <v>13751</v>
      </c>
      <c r="H16" s="22">
        <f t="shared" si="1"/>
        <v>23530</v>
      </c>
      <c r="I16" s="21">
        <v>3344</v>
      </c>
      <c r="J16" s="21">
        <v>7233</v>
      </c>
      <c r="K16" s="22">
        <f>I16+J16</f>
        <v>10577</v>
      </c>
      <c r="L16" s="21">
        <v>27585</v>
      </c>
      <c r="M16" s="21">
        <v>2478</v>
      </c>
      <c r="N16" s="21">
        <v>4986</v>
      </c>
      <c r="O16" s="22">
        <f t="shared" si="3"/>
        <v>211794</v>
      </c>
      <c r="P16" s="22">
        <f t="shared" si="4"/>
        <v>145982</v>
      </c>
      <c r="Q16" s="22">
        <f t="shared" si="5"/>
        <v>30763</v>
      </c>
      <c r="V16" s="94"/>
      <c r="W16" s="94"/>
      <c r="X16" s="94"/>
      <c r="Y16" s="94"/>
      <c r="Z16" s="94"/>
      <c r="AA16" s="94"/>
      <c r="AB16" s="94"/>
      <c r="AC16" s="94"/>
      <c r="AD16" s="94"/>
      <c r="AE16" s="94"/>
      <c r="AF16" s="94"/>
      <c r="AG16" s="94"/>
      <c r="AH16" s="94"/>
      <c r="AI16" s="94"/>
      <c r="AJ16" s="94"/>
    </row>
    <row r="17" spans="2:36" ht="16.5" customHeight="1" x14ac:dyDescent="0.25">
      <c r="B17" s="27">
        <v>2017</v>
      </c>
      <c r="C17" s="20">
        <v>129833</v>
      </c>
      <c r="D17" s="20">
        <v>13083</v>
      </c>
      <c r="E17" s="93">
        <f>C17+D17</f>
        <v>142916</v>
      </c>
      <c r="F17" s="20">
        <v>9949</v>
      </c>
      <c r="G17" s="20">
        <v>14217</v>
      </c>
      <c r="H17" s="93">
        <f t="shared" si="1"/>
        <v>24166</v>
      </c>
      <c r="I17" s="20">
        <v>3270</v>
      </c>
      <c r="J17" s="20">
        <v>7241</v>
      </c>
      <c r="K17" s="93">
        <f>I17+J17</f>
        <v>10511</v>
      </c>
      <c r="L17" s="20">
        <v>26921</v>
      </c>
      <c r="M17" s="20">
        <v>2551</v>
      </c>
      <c r="N17" s="20">
        <v>4692</v>
      </c>
      <c r="O17" s="93">
        <f t="shared" si="3"/>
        <v>211757</v>
      </c>
      <c r="P17" s="93">
        <f t="shared" si="4"/>
        <v>146186</v>
      </c>
      <c r="Q17" s="93">
        <f t="shared" si="5"/>
        <v>31407</v>
      </c>
      <c r="V17" s="94"/>
      <c r="W17" s="94"/>
      <c r="X17" s="94"/>
      <c r="Y17" s="94"/>
      <c r="Z17" s="94"/>
      <c r="AA17" s="94"/>
      <c r="AB17" s="94"/>
      <c r="AC17" s="94"/>
      <c r="AD17" s="94"/>
      <c r="AE17" s="94"/>
      <c r="AF17" s="94"/>
      <c r="AG17" s="94"/>
      <c r="AH17" s="94"/>
      <c r="AI17" s="94"/>
      <c r="AJ17" s="94"/>
    </row>
    <row r="18" spans="2:36" ht="16.5" customHeight="1" x14ac:dyDescent="0.25">
      <c r="B18" s="24">
        <v>2018</v>
      </c>
      <c r="C18" s="21">
        <v>130179</v>
      </c>
      <c r="D18" s="21">
        <v>12861</v>
      </c>
      <c r="E18" s="22">
        <f t="shared" ref="E18:E19" si="6">C18+D18</f>
        <v>143040</v>
      </c>
      <c r="F18" s="21">
        <v>9925</v>
      </c>
      <c r="G18" s="21">
        <v>14596</v>
      </c>
      <c r="H18" s="22">
        <f t="shared" si="1"/>
        <v>24521</v>
      </c>
      <c r="I18" s="21">
        <v>3082</v>
      </c>
      <c r="J18" s="21">
        <v>6907</v>
      </c>
      <c r="K18" s="22">
        <f t="shared" ref="K18:K19" si="7">I18+J18</f>
        <v>9989</v>
      </c>
      <c r="L18" s="21">
        <v>27531</v>
      </c>
      <c r="M18" s="21">
        <v>2554</v>
      </c>
      <c r="N18" s="21">
        <v>4114</v>
      </c>
      <c r="O18" s="22">
        <f t="shared" si="3"/>
        <v>211749</v>
      </c>
      <c r="P18" s="22">
        <f t="shared" si="4"/>
        <v>146122</v>
      </c>
      <c r="Q18" s="22">
        <f t="shared" si="5"/>
        <v>31428</v>
      </c>
      <c r="V18" s="94"/>
      <c r="W18" s="94"/>
      <c r="X18" s="94"/>
      <c r="Y18" s="94"/>
      <c r="Z18" s="94"/>
      <c r="AA18" s="94"/>
      <c r="AB18" s="94"/>
      <c r="AC18" s="94"/>
      <c r="AD18" s="94"/>
      <c r="AE18" s="94"/>
      <c r="AF18" s="94"/>
      <c r="AG18" s="94"/>
      <c r="AH18" s="94"/>
      <c r="AI18" s="94"/>
      <c r="AJ18" s="94"/>
    </row>
    <row r="19" spans="2:36" ht="16.5" customHeight="1" x14ac:dyDescent="0.25">
      <c r="B19" s="27">
        <v>2019</v>
      </c>
      <c r="C19" s="20">
        <v>128926</v>
      </c>
      <c r="D19" s="20">
        <v>12470</v>
      </c>
      <c r="E19" s="93">
        <f t="shared" si="6"/>
        <v>141396</v>
      </c>
      <c r="F19" s="20">
        <v>10242</v>
      </c>
      <c r="G19" s="20">
        <v>14888</v>
      </c>
      <c r="H19" s="93">
        <f t="shared" si="1"/>
        <v>25130</v>
      </c>
      <c r="I19" s="20">
        <v>3089</v>
      </c>
      <c r="J19" s="20">
        <v>7109</v>
      </c>
      <c r="K19" s="93">
        <f t="shared" si="7"/>
        <v>10198</v>
      </c>
      <c r="L19" s="20">
        <v>27449</v>
      </c>
      <c r="M19" s="20">
        <v>2675</v>
      </c>
      <c r="N19" s="20">
        <v>4133</v>
      </c>
      <c r="O19" s="93">
        <f t="shared" si="3"/>
        <v>210981</v>
      </c>
      <c r="P19" s="93">
        <f t="shared" si="4"/>
        <v>144485</v>
      </c>
      <c r="Q19" s="93">
        <f t="shared" si="5"/>
        <v>32239</v>
      </c>
      <c r="V19" s="94"/>
      <c r="W19" s="94"/>
      <c r="X19" s="94"/>
      <c r="Y19" s="94"/>
      <c r="Z19" s="94"/>
      <c r="AA19" s="94"/>
      <c r="AB19" s="94"/>
      <c r="AC19" s="94"/>
      <c r="AD19" s="94"/>
      <c r="AE19" s="94"/>
      <c r="AF19" s="94"/>
      <c r="AG19" s="94"/>
      <c r="AH19" s="94"/>
      <c r="AI19" s="94"/>
      <c r="AJ19" s="94"/>
    </row>
    <row r="20" spans="2:36" ht="16.5" customHeight="1" x14ac:dyDescent="0.25">
      <c r="B20" s="80">
        <v>2020</v>
      </c>
      <c r="C20" s="81">
        <v>124059</v>
      </c>
      <c r="D20" s="81">
        <v>11947</v>
      </c>
      <c r="E20" s="22">
        <f>C20+D20</f>
        <v>136006</v>
      </c>
      <c r="F20" s="81">
        <v>10317</v>
      </c>
      <c r="G20" s="81">
        <v>15316</v>
      </c>
      <c r="H20" s="22">
        <f t="shared" si="1"/>
        <v>25633</v>
      </c>
      <c r="I20" s="81">
        <v>2930</v>
      </c>
      <c r="J20" s="81">
        <v>6816</v>
      </c>
      <c r="K20" s="22">
        <f>I20+J20</f>
        <v>9746</v>
      </c>
      <c r="L20" s="81">
        <v>26367</v>
      </c>
      <c r="M20" s="81">
        <v>2570</v>
      </c>
      <c r="N20" s="81">
        <v>3818</v>
      </c>
      <c r="O20" s="22">
        <f t="shared" si="3"/>
        <v>204140</v>
      </c>
      <c r="P20" s="22">
        <f t="shared" si="4"/>
        <v>138936</v>
      </c>
      <c r="Q20" s="22">
        <f t="shared" si="5"/>
        <v>32449</v>
      </c>
      <c r="V20" s="94"/>
      <c r="W20" s="94"/>
      <c r="X20" s="94"/>
      <c r="Y20" s="94"/>
      <c r="Z20" s="94"/>
      <c r="AA20" s="94"/>
      <c r="AB20" s="94"/>
      <c r="AC20" s="94"/>
      <c r="AD20" s="94"/>
      <c r="AE20" s="94"/>
      <c r="AF20" s="94"/>
      <c r="AG20" s="94"/>
      <c r="AH20" s="94"/>
      <c r="AI20" s="94"/>
      <c r="AJ20" s="94"/>
    </row>
    <row r="21" spans="2:36" ht="16.5" customHeight="1" x14ac:dyDescent="0.25">
      <c r="B21" s="27">
        <v>2021</v>
      </c>
      <c r="C21" s="20">
        <v>126735</v>
      </c>
      <c r="D21" s="20">
        <v>11885</v>
      </c>
      <c r="E21" s="93">
        <f>C21+D21</f>
        <v>138620</v>
      </c>
      <c r="F21" s="20">
        <v>10391</v>
      </c>
      <c r="G21" s="20">
        <v>15270</v>
      </c>
      <c r="H21" s="93">
        <f t="shared" si="1"/>
        <v>25661</v>
      </c>
      <c r="I21" s="20">
        <v>3012</v>
      </c>
      <c r="J21" s="20">
        <v>7020</v>
      </c>
      <c r="K21" s="93">
        <f>I21+J21</f>
        <v>10032</v>
      </c>
      <c r="L21" s="20">
        <v>27960</v>
      </c>
      <c r="M21" s="20">
        <v>2650</v>
      </c>
      <c r="N21" s="20">
        <v>4271</v>
      </c>
      <c r="O21" s="93">
        <f t="shared" si="3"/>
        <v>209194</v>
      </c>
      <c r="P21" s="93">
        <f t="shared" si="4"/>
        <v>141632</v>
      </c>
      <c r="Q21" s="93">
        <f t="shared" si="5"/>
        <v>32681</v>
      </c>
      <c r="V21" s="94"/>
      <c r="W21" s="94"/>
      <c r="X21" s="94"/>
      <c r="Y21" s="94"/>
      <c r="Z21" s="94"/>
      <c r="AA21" s="94"/>
      <c r="AB21" s="94"/>
      <c r="AC21" s="94"/>
      <c r="AD21" s="94"/>
      <c r="AE21" s="94"/>
      <c r="AF21" s="94"/>
      <c r="AG21" s="94"/>
      <c r="AH21" s="94"/>
      <c r="AI21" s="94"/>
      <c r="AJ21" s="94"/>
    </row>
    <row r="22" spans="2:36" ht="16.5" customHeight="1" x14ac:dyDescent="0.25">
      <c r="B22" s="24">
        <v>2022</v>
      </c>
      <c r="C22" s="21">
        <v>126076</v>
      </c>
      <c r="D22" s="21">
        <v>11652</v>
      </c>
      <c r="E22" s="22">
        <v>137728</v>
      </c>
      <c r="F22" s="21">
        <v>10713</v>
      </c>
      <c r="G22" s="21">
        <v>16126</v>
      </c>
      <c r="H22" s="22">
        <v>26839</v>
      </c>
      <c r="I22" s="21">
        <v>2748</v>
      </c>
      <c r="J22" s="21">
        <v>7021</v>
      </c>
      <c r="K22" s="22">
        <v>9769</v>
      </c>
      <c r="L22" s="21">
        <v>28062</v>
      </c>
      <c r="M22" s="21">
        <v>2666</v>
      </c>
      <c r="N22" s="21">
        <v>4476</v>
      </c>
      <c r="O22" s="22">
        <f>E22+H22+K22+L22+M22+N22</f>
        <v>209540</v>
      </c>
      <c r="P22" s="22">
        <f>E22+I22</f>
        <v>140476</v>
      </c>
      <c r="Q22" s="22">
        <f>H22+J22</f>
        <v>33860</v>
      </c>
      <c r="V22" s="94"/>
      <c r="W22" s="94"/>
      <c r="X22" s="94"/>
      <c r="Y22" s="94"/>
      <c r="Z22" s="94"/>
      <c r="AA22" s="94"/>
      <c r="AB22" s="94"/>
      <c r="AC22" s="94"/>
      <c r="AD22" s="94"/>
      <c r="AE22" s="94"/>
      <c r="AF22" s="94"/>
      <c r="AG22" s="94"/>
      <c r="AH22" s="94"/>
      <c r="AI22" s="94"/>
      <c r="AJ22" s="94"/>
    </row>
    <row r="23" spans="2:36" ht="16.5" customHeight="1" x14ac:dyDescent="0.25">
      <c r="B23" s="27">
        <v>2023</v>
      </c>
      <c r="C23" s="20">
        <v>127573</v>
      </c>
      <c r="D23" s="20">
        <v>11727</v>
      </c>
      <c r="E23" s="93">
        <f>C23+D23</f>
        <v>139300</v>
      </c>
      <c r="F23" s="20">
        <v>10951</v>
      </c>
      <c r="G23" s="20">
        <v>16537</v>
      </c>
      <c r="H23" s="93">
        <f>F23+G23</f>
        <v>27488</v>
      </c>
      <c r="I23" s="20">
        <v>2909</v>
      </c>
      <c r="J23" s="20">
        <v>7142</v>
      </c>
      <c r="K23" s="93">
        <f>I23+J23</f>
        <v>10051</v>
      </c>
      <c r="L23" s="20">
        <v>30114</v>
      </c>
      <c r="M23" s="20">
        <v>3007</v>
      </c>
      <c r="N23" s="20">
        <v>4262</v>
      </c>
      <c r="O23" s="93">
        <f>E23+H23+K23+L23+M23+N23</f>
        <v>214222</v>
      </c>
      <c r="P23" s="93">
        <f>E23+I23</f>
        <v>142209</v>
      </c>
      <c r="Q23" s="93">
        <f>H23+J23</f>
        <v>34630</v>
      </c>
      <c r="S23" s="123"/>
      <c r="V23" s="94"/>
      <c r="W23" s="94"/>
      <c r="X23" s="94"/>
      <c r="Y23" s="94"/>
      <c r="Z23" s="94"/>
      <c r="AA23" s="94"/>
      <c r="AB23" s="94"/>
      <c r="AC23" s="94"/>
      <c r="AD23" s="94"/>
      <c r="AE23" s="94"/>
      <c r="AF23" s="94"/>
      <c r="AG23" s="94"/>
      <c r="AH23" s="94"/>
      <c r="AI23" s="94"/>
      <c r="AJ23" s="94"/>
    </row>
    <row r="24" spans="2:36" ht="17.100000000000001" customHeight="1" x14ac:dyDescent="0.25">
      <c r="B24" s="24">
        <v>2024</v>
      </c>
      <c r="C24" s="21">
        <v>127344.3691957667</v>
      </c>
      <c r="D24" s="21">
        <v>11616</v>
      </c>
      <c r="E24" s="22">
        <f>C24+D24</f>
        <v>138960.36919576669</v>
      </c>
      <c r="F24" s="21">
        <v>11923.94400484779</v>
      </c>
      <c r="G24" s="21">
        <v>16834.6274964685</v>
      </c>
      <c r="H24" s="22">
        <f>F24+G24</f>
        <v>28758.571501316292</v>
      </c>
      <c r="I24" s="21">
        <v>2998.435750962426</v>
      </c>
      <c r="J24" s="21">
        <v>7574.1899586650652</v>
      </c>
      <c r="K24" s="22">
        <f>I24+J24</f>
        <v>10572.625709627491</v>
      </c>
      <c r="L24" s="21">
        <v>27847.884854959819</v>
      </c>
      <c r="M24" s="21">
        <v>3087.5437504421229</v>
      </c>
      <c r="N24" s="21">
        <v>4528.6652360983253</v>
      </c>
      <c r="O24" s="22">
        <f>E24+H24+K24+L24+M24+N24</f>
        <v>213755.66024821074</v>
      </c>
      <c r="P24" s="22">
        <f>E24+I24</f>
        <v>141958.80494672913</v>
      </c>
      <c r="Q24" s="22">
        <f>H24+J24</f>
        <v>36332.761459981353</v>
      </c>
      <c r="R24" s="113"/>
      <c r="S24" s="123"/>
      <c r="V24" s="94"/>
      <c r="W24" s="94"/>
      <c r="X24" s="94"/>
      <c r="Y24" s="94"/>
      <c r="Z24" s="94"/>
      <c r="AA24" s="94"/>
      <c r="AB24" s="94"/>
      <c r="AC24" s="94"/>
      <c r="AD24" s="94"/>
      <c r="AE24" s="94"/>
      <c r="AF24" s="94"/>
      <c r="AG24" s="94"/>
      <c r="AH24" s="94"/>
      <c r="AI24" s="94"/>
      <c r="AJ24" s="94"/>
    </row>
    <row r="25" spans="2:36" ht="16.5" customHeight="1" x14ac:dyDescent="0.25">
      <c r="B25" s="114" t="s">
        <v>60</v>
      </c>
      <c r="C25" s="115">
        <v>126915</v>
      </c>
      <c r="D25" s="115">
        <v>11545</v>
      </c>
      <c r="E25" s="120">
        <f>C25+D25</f>
        <v>138460</v>
      </c>
      <c r="F25" s="115">
        <v>11985</v>
      </c>
      <c r="G25" s="115">
        <v>17385</v>
      </c>
      <c r="H25" s="120">
        <f>F25+G25</f>
        <v>29370</v>
      </c>
      <c r="I25" s="115">
        <v>3005</v>
      </c>
      <c r="J25" s="115">
        <v>7705</v>
      </c>
      <c r="K25" s="120">
        <f>I25+J25</f>
        <v>10710</v>
      </c>
      <c r="L25" s="115">
        <v>28825</v>
      </c>
      <c r="M25" s="115">
        <v>3190</v>
      </c>
      <c r="N25" s="115">
        <v>4675</v>
      </c>
      <c r="O25" s="120">
        <f>E25+H25+K25+L25+M25+N25</f>
        <v>215230</v>
      </c>
      <c r="P25" s="120">
        <f>E25+I25</f>
        <v>141465</v>
      </c>
      <c r="Q25" s="120">
        <f>H25+J25</f>
        <v>37075</v>
      </c>
      <c r="V25" s="94"/>
      <c r="W25" s="94"/>
      <c r="X25" s="94"/>
      <c r="Y25" s="94"/>
      <c r="Z25" s="94"/>
      <c r="AA25" s="94"/>
      <c r="AB25" s="94"/>
      <c r="AC25" s="94"/>
      <c r="AD25" s="94"/>
      <c r="AE25" s="94"/>
      <c r="AF25" s="94"/>
      <c r="AG25" s="94"/>
      <c r="AH25" s="94"/>
      <c r="AI25" s="94"/>
      <c r="AJ25" s="94"/>
    </row>
    <row r="26" spans="2:36" ht="10.35" customHeight="1" x14ac:dyDescent="0.25">
      <c r="B26" s="25"/>
      <c r="C26" s="95"/>
      <c r="D26" s="95"/>
      <c r="E26" s="96"/>
      <c r="F26" s="97"/>
      <c r="G26" s="97"/>
      <c r="H26" s="96"/>
      <c r="I26" s="96"/>
      <c r="J26" s="96"/>
      <c r="K26" s="96"/>
      <c r="L26" s="95"/>
      <c r="M26" s="95"/>
      <c r="N26" s="95"/>
      <c r="O26" s="96"/>
      <c r="P26" s="26"/>
      <c r="Q26" s="26"/>
      <c r="V26" s="94"/>
      <c r="W26" s="94"/>
      <c r="X26" s="94"/>
      <c r="Y26" s="94"/>
      <c r="Z26" s="94"/>
      <c r="AA26" s="94"/>
      <c r="AB26" s="94"/>
      <c r="AC26" s="94"/>
      <c r="AD26" s="94"/>
      <c r="AE26" s="94"/>
      <c r="AF26" s="94"/>
      <c r="AG26" s="94"/>
      <c r="AH26" s="94"/>
      <c r="AI26" s="94"/>
      <c r="AJ26" s="94"/>
    </row>
    <row r="27" spans="2:36" ht="15" customHeight="1" x14ac:dyDescent="0.25">
      <c r="B27" s="12" t="s">
        <v>0</v>
      </c>
      <c r="C27" s="21"/>
      <c r="D27" s="21"/>
      <c r="E27" s="22"/>
      <c r="F27" s="21"/>
      <c r="G27" s="21"/>
      <c r="H27" s="22"/>
      <c r="I27" s="21"/>
      <c r="J27" s="21"/>
      <c r="K27" s="22"/>
      <c r="L27" s="21"/>
      <c r="M27" s="98"/>
      <c r="N27" s="21"/>
      <c r="O27" s="22"/>
      <c r="P27" s="22"/>
      <c r="Q27" s="22"/>
      <c r="V27" s="94"/>
      <c r="W27" s="94"/>
      <c r="X27" s="94"/>
      <c r="Y27" s="94"/>
      <c r="Z27" s="94"/>
      <c r="AA27" s="94"/>
      <c r="AB27" s="94"/>
      <c r="AC27" s="94"/>
      <c r="AD27" s="94"/>
      <c r="AE27" s="94"/>
      <c r="AF27" s="94"/>
      <c r="AG27" s="94"/>
      <c r="AH27" s="94"/>
      <c r="AI27" s="94"/>
      <c r="AJ27" s="94"/>
    </row>
    <row r="28" spans="2:36" ht="7.9" customHeight="1" x14ac:dyDescent="0.2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V28" s="94"/>
      <c r="W28" s="94"/>
      <c r="X28" s="94"/>
      <c r="Y28" s="94"/>
      <c r="Z28" s="94"/>
      <c r="AA28" s="94"/>
      <c r="AB28" s="94"/>
      <c r="AC28" s="94"/>
      <c r="AD28" s="94"/>
      <c r="AE28" s="94"/>
      <c r="AF28" s="94"/>
      <c r="AG28" s="94"/>
      <c r="AH28" s="94"/>
      <c r="AI28" s="94"/>
      <c r="AJ28" s="94"/>
    </row>
    <row r="29" spans="2:36" ht="16.5" customHeight="1" x14ac:dyDescent="0.25">
      <c r="B29" s="124">
        <v>2026</v>
      </c>
      <c r="C29" s="125">
        <v>126535</v>
      </c>
      <c r="D29" s="125">
        <v>11480</v>
      </c>
      <c r="E29" s="127">
        <f>C29+D29</f>
        <v>138015</v>
      </c>
      <c r="F29" s="125">
        <v>12040</v>
      </c>
      <c r="G29" s="125">
        <v>17970</v>
      </c>
      <c r="H29" s="127">
        <f>F29+G29</f>
        <v>30010</v>
      </c>
      <c r="I29" s="125">
        <v>3015</v>
      </c>
      <c r="J29" s="125">
        <v>7810</v>
      </c>
      <c r="K29" s="127">
        <f t="shared" ref="K29:K51" si="8">I29+J29</f>
        <v>10825</v>
      </c>
      <c r="L29" s="125">
        <v>29635</v>
      </c>
      <c r="M29" s="125">
        <v>3285</v>
      </c>
      <c r="N29" s="127">
        <v>4755</v>
      </c>
      <c r="O29" s="125">
        <f>E29+H29+K29+L29+M29+N29</f>
        <v>216525</v>
      </c>
      <c r="P29" s="127">
        <f>E29+I29</f>
        <v>141030</v>
      </c>
      <c r="Q29" s="125">
        <f>H29+J29</f>
        <v>37820</v>
      </c>
      <c r="V29" s="94"/>
      <c r="W29" s="94"/>
      <c r="X29" s="94"/>
      <c r="Y29" s="94"/>
      <c r="Z29" s="94"/>
      <c r="AA29" s="94"/>
      <c r="AB29" s="94"/>
      <c r="AC29" s="94"/>
      <c r="AD29" s="94"/>
      <c r="AE29" s="94"/>
      <c r="AF29" s="94"/>
      <c r="AG29" s="94"/>
      <c r="AH29" s="94"/>
      <c r="AI29" s="94"/>
      <c r="AJ29" s="94"/>
    </row>
    <row r="30" spans="2:36" ht="16.5" customHeight="1" x14ac:dyDescent="0.25">
      <c r="B30" s="24">
        <v>2027</v>
      </c>
      <c r="C30" s="21">
        <v>126205</v>
      </c>
      <c r="D30" s="21">
        <v>11415</v>
      </c>
      <c r="E30" s="22">
        <f>C30+D30</f>
        <v>137620</v>
      </c>
      <c r="F30" s="21">
        <v>12105</v>
      </c>
      <c r="G30" s="21">
        <v>18570</v>
      </c>
      <c r="H30" s="22">
        <f>F30+G30</f>
        <v>30675</v>
      </c>
      <c r="I30" s="21">
        <v>3030</v>
      </c>
      <c r="J30" s="21">
        <v>7925</v>
      </c>
      <c r="K30" s="22">
        <f t="shared" si="8"/>
        <v>10955</v>
      </c>
      <c r="L30" s="21">
        <v>30235</v>
      </c>
      <c r="M30" s="21">
        <v>3395</v>
      </c>
      <c r="N30" s="22">
        <v>4800</v>
      </c>
      <c r="O30" s="21">
        <f>E30+H30+K30+L30+M30+N30</f>
        <v>217680</v>
      </c>
      <c r="P30" s="22">
        <f>E30+I30</f>
        <v>140650</v>
      </c>
      <c r="Q30" s="21">
        <f>H30+J30</f>
        <v>38600</v>
      </c>
      <c r="R30" s="113"/>
      <c r="V30" s="94"/>
      <c r="W30" s="94"/>
      <c r="X30" s="94"/>
      <c r="Y30" s="94"/>
      <c r="Z30" s="94"/>
      <c r="AA30" s="94"/>
      <c r="AB30" s="94"/>
      <c r="AC30" s="94"/>
      <c r="AD30" s="94"/>
      <c r="AE30" s="94"/>
      <c r="AF30" s="94"/>
      <c r="AG30" s="94"/>
      <c r="AH30" s="94"/>
      <c r="AI30" s="94"/>
      <c r="AJ30" s="94"/>
    </row>
    <row r="31" spans="2:36" ht="16.5" customHeight="1" x14ac:dyDescent="0.25">
      <c r="B31" s="27">
        <v>2028</v>
      </c>
      <c r="C31" s="20">
        <v>125905</v>
      </c>
      <c r="D31" s="20">
        <v>11355</v>
      </c>
      <c r="E31" s="93">
        <f>C31+D31</f>
        <v>137260</v>
      </c>
      <c r="F31" s="20">
        <v>12175</v>
      </c>
      <c r="G31" s="20">
        <v>19180</v>
      </c>
      <c r="H31" s="93">
        <f>F31+G31</f>
        <v>31355</v>
      </c>
      <c r="I31" s="20">
        <v>3045</v>
      </c>
      <c r="J31" s="20">
        <v>8050</v>
      </c>
      <c r="K31" s="93">
        <f t="shared" si="8"/>
        <v>11095</v>
      </c>
      <c r="L31" s="20">
        <v>30550</v>
      </c>
      <c r="M31" s="20">
        <v>3480</v>
      </c>
      <c r="N31" s="93">
        <v>4835</v>
      </c>
      <c r="O31" s="20">
        <f>E31+H31+K31+L31+M31+N31</f>
        <v>218575</v>
      </c>
      <c r="P31" s="93">
        <f>E31+I31</f>
        <v>140305</v>
      </c>
      <c r="Q31" s="20">
        <f>H31+J31</f>
        <v>39405</v>
      </c>
      <c r="R31" s="113"/>
      <c r="V31" s="94"/>
      <c r="W31" s="94"/>
      <c r="X31" s="94"/>
      <c r="Y31" s="94"/>
      <c r="Z31" s="94"/>
      <c r="AA31" s="94"/>
      <c r="AB31" s="94"/>
      <c r="AC31" s="94"/>
      <c r="AD31" s="94"/>
      <c r="AE31" s="94"/>
      <c r="AF31" s="94"/>
      <c r="AG31" s="94"/>
      <c r="AH31" s="94"/>
      <c r="AI31" s="94"/>
      <c r="AJ31" s="94"/>
    </row>
    <row r="32" spans="2:36" ht="16.5" customHeight="1" x14ac:dyDescent="0.25">
      <c r="B32" s="24">
        <v>2029</v>
      </c>
      <c r="C32" s="21">
        <v>125640</v>
      </c>
      <c r="D32" s="21">
        <v>11300</v>
      </c>
      <c r="E32" s="22">
        <f>C32+D32</f>
        <v>136940</v>
      </c>
      <c r="F32" s="21">
        <v>12250</v>
      </c>
      <c r="G32" s="21">
        <v>19800</v>
      </c>
      <c r="H32" s="22">
        <f>F32+G32</f>
        <v>32050</v>
      </c>
      <c r="I32" s="21">
        <v>3065</v>
      </c>
      <c r="J32" s="21">
        <v>8185</v>
      </c>
      <c r="K32" s="22">
        <f t="shared" si="8"/>
        <v>11250</v>
      </c>
      <c r="L32" s="21">
        <v>30765</v>
      </c>
      <c r="M32" s="21">
        <v>3585</v>
      </c>
      <c r="N32" s="22">
        <v>4865</v>
      </c>
      <c r="O32" s="21">
        <f>E32+H32+K32+L32+M32+N32</f>
        <v>219455</v>
      </c>
      <c r="P32" s="22">
        <f>E32+I32</f>
        <v>140005</v>
      </c>
      <c r="Q32" s="21">
        <f>H32+J32</f>
        <v>40235</v>
      </c>
      <c r="R32" s="113"/>
      <c r="V32" s="94"/>
      <c r="W32" s="94"/>
      <c r="X32" s="94"/>
      <c r="Y32" s="94"/>
      <c r="Z32" s="94"/>
      <c r="AA32" s="94"/>
      <c r="AB32" s="94"/>
      <c r="AC32" s="94"/>
      <c r="AD32" s="94"/>
      <c r="AE32" s="94"/>
      <c r="AF32" s="94"/>
      <c r="AG32" s="94"/>
      <c r="AH32" s="94"/>
      <c r="AI32" s="94"/>
      <c r="AJ32" s="94"/>
    </row>
    <row r="33" spans="2:36" ht="16.5" customHeight="1" x14ac:dyDescent="0.25">
      <c r="B33" s="27">
        <v>2030</v>
      </c>
      <c r="C33" s="20">
        <v>125400</v>
      </c>
      <c r="D33" s="20">
        <v>11250</v>
      </c>
      <c r="E33" s="93">
        <f>C33+D33</f>
        <v>136650</v>
      </c>
      <c r="F33" s="20">
        <v>12335</v>
      </c>
      <c r="G33" s="20">
        <v>20445</v>
      </c>
      <c r="H33" s="93">
        <f>F33+G33</f>
        <v>32780</v>
      </c>
      <c r="I33" s="20">
        <v>3090</v>
      </c>
      <c r="J33" s="20">
        <v>8330</v>
      </c>
      <c r="K33" s="93">
        <f t="shared" si="8"/>
        <v>11420</v>
      </c>
      <c r="L33" s="20">
        <v>30970</v>
      </c>
      <c r="M33" s="20">
        <v>3685</v>
      </c>
      <c r="N33" s="93">
        <v>4885</v>
      </c>
      <c r="O33" s="20">
        <f>E33+H33+K33+L33+M33+N33</f>
        <v>220390</v>
      </c>
      <c r="P33" s="93">
        <f>E33+I33</f>
        <v>139740</v>
      </c>
      <c r="Q33" s="20">
        <f>H33+J33</f>
        <v>41110</v>
      </c>
      <c r="R33" s="113"/>
      <c r="V33" s="94"/>
      <c r="W33" s="94"/>
      <c r="X33" s="94"/>
      <c r="Y33" s="94"/>
      <c r="Z33" s="94"/>
      <c r="AA33" s="94"/>
      <c r="AB33" s="94"/>
      <c r="AC33" s="94"/>
      <c r="AD33" s="94"/>
      <c r="AE33" s="94"/>
      <c r="AF33" s="94"/>
      <c r="AG33" s="94"/>
      <c r="AH33" s="94"/>
      <c r="AI33" s="94"/>
      <c r="AJ33" s="94"/>
    </row>
    <row r="34" spans="2:36" ht="7.9" customHeight="1" x14ac:dyDescent="0.2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V34" s="94"/>
      <c r="W34" s="94"/>
      <c r="X34" s="94"/>
      <c r="Y34" s="94"/>
      <c r="Z34" s="94"/>
      <c r="AA34" s="94"/>
      <c r="AB34" s="94"/>
      <c r="AC34" s="94"/>
      <c r="AD34" s="94"/>
      <c r="AE34" s="94"/>
      <c r="AF34" s="94"/>
      <c r="AG34" s="94"/>
      <c r="AH34" s="94"/>
      <c r="AI34" s="94"/>
      <c r="AJ34" s="94"/>
    </row>
    <row r="35" spans="2:36" ht="16.5" customHeight="1" x14ac:dyDescent="0.25">
      <c r="B35" s="24">
        <v>2031</v>
      </c>
      <c r="C35" s="21">
        <v>125180</v>
      </c>
      <c r="D35" s="21">
        <v>11205</v>
      </c>
      <c r="E35" s="22">
        <f t="shared" ref="E35:E51" si="9">C35+D35</f>
        <v>136385</v>
      </c>
      <c r="F35" s="21">
        <v>12420</v>
      </c>
      <c r="G35" s="21">
        <v>21100</v>
      </c>
      <c r="H35" s="22">
        <f t="shared" ref="H35:H51" si="10">F35+G35</f>
        <v>33520</v>
      </c>
      <c r="I35" s="21">
        <v>3115</v>
      </c>
      <c r="J35" s="21">
        <v>8480</v>
      </c>
      <c r="K35" s="22">
        <f t="shared" si="8"/>
        <v>11595</v>
      </c>
      <c r="L35" s="21">
        <v>31200</v>
      </c>
      <c r="M35" s="21">
        <v>3795</v>
      </c>
      <c r="N35" s="22">
        <v>4915</v>
      </c>
      <c r="O35" s="21">
        <f t="shared" ref="O35:O44" si="11">E35+H35+K35+L35+M35+N35</f>
        <v>221410</v>
      </c>
      <c r="P35" s="22">
        <f t="shared" ref="P35:P51" si="12">E35+I35</f>
        <v>139500</v>
      </c>
      <c r="Q35" s="21">
        <f t="shared" ref="Q35:Q51" si="13">H35+J35</f>
        <v>42000</v>
      </c>
      <c r="R35" s="113"/>
      <c r="V35" s="94"/>
      <c r="W35" s="94"/>
      <c r="X35" s="94"/>
      <c r="Y35" s="94"/>
      <c r="Z35" s="94"/>
      <c r="AA35" s="94"/>
      <c r="AB35" s="94"/>
      <c r="AC35" s="94"/>
      <c r="AD35" s="94"/>
      <c r="AE35" s="94"/>
      <c r="AF35" s="94"/>
      <c r="AG35" s="94"/>
      <c r="AH35" s="94"/>
      <c r="AI35" s="94"/>
      <c r="AJ35" s="94"/>
    </row>
    <row r="36" spans="2:36" ht="16.5" customHeight="1" x14ac:dyDescent="0.25">
      <c r="B36" s="27">
        <v>2032</v>
      </c>
      <c r="C36" s="20">
        <v>124985</v>
      </c>
      <c r="D36" s="20">
        <v>11165</v>
      </c>
      <c r="E36" s="93">
        <f>C36+D36</f>
        <v>136150</v>
      </c>
      <c r="F36" s="20">
        <v>12510</v>
      </c>
      <c r="G36" s="20">
        <v>21770</v>
      </c>
      <c r="H36" s="93">
        <f>F36+G36</f>
        <v>34280</v>
      </c>
      <c r="I36" s="20">
        <v>3135</v>
      </c>
      <c r="J36" s="20">
        <v>8640</v>
      </c>
      <c r="K36" s="93">
        <f t="shared" si="8"/>
        <v>11775</v>
      </c>
      <c r="L36" s="20">
        <v>31430</v>
      </c>
      <c r="M36" s="20">
        <v>3905</v>
      </c>
      <c r="N36" s="93">
        <v>4940</v>
      </c>
      <c r="O36" s="20">
        <f>E36+H36+K36+L36+M36+N36</f>
        <v>222480</v>
      </c>
      <c r="P36" s="93">
        <f>E36+I36</f>
        <v>139285</v>
      </c>
      <c r="Q36" s="20">
        <f>H36+J36</f>
        <v>42920</v>
      </c>
      <c r="R36" s="113"/>
      <c r="V36" s="94"/>
      <c r="W36" s="94"/>
      <c r="X36" s="94"/>
      <c r="Y36" s="94"/>
      <c r="Z36" s="94"/>
      <c r="AA36" s="94"/>
      <c r="AB36" s="94"/>
      <c r="AC36" s="94"/>
      <c r="AD36" s="94"/>
      <c r="AE36" s="94"/>
      <c r="AF36" s="94"/>
      <c r="AG36" s="94"/>
      <c r="AH36" s="94"/>
      <c r="AI36" s="94"/>
      <c r="AJ36" s="94"/>
    </row>
    <row r="37" spans="2:36" ht="16.5" customHeight="1" x14ac:dyDescent="0.25">
      <c r="B37" s="24">
        <v>2033</v>
      </c>
      <c r="C37" s="21">
        <v>124815</v>
      </c>
      <c r="D37" s="21">
        <v>11125</v>
      </c>
      <c r="E37" s="22">
        <f>C37+D37</f>
        <v>135940</v>
      </c>
      <c r="F37" s="21">
        <v>12595</v>
      </c>
      <c r="G37" s="21">
        <v>22460</v>
      </c>
      <c r="H37" s="22">
        <f>F37+G37</f>
        <v>35055</v>
      </c>
      <c r="I37" s="21">
        <v>3155</v>
      </c>
      <c r="J37" s="21">
        <v>8805</v>
      </c>
      <c r="K37" s="22">
        <f t="shared" si="8"/>
        <v>11960</v>
      </c>
      <c r="L37" s="21">
        <v>31660</v>
      </c>
      <c r="M37" s="21">
        <v>4015</v>
      </c>
      <c r="N37" s="22">
        <v>4955</v>
      </c>
      <c r="O37" s="21">
        <f>E37+H37+K37+L37+M37+N37</f>
        <v>223585</v>
      </c>
      <c r="P37" s="22">
        <f>E37+I37</f>
        <v>139095</v>
      </c>
      <c r="Q37" s="21">
        <f>H37+J37</f>
        <v>43860</v>
      </c>
      <c r="R37" s="113"/>
      <c r="V37" s="94"/>
      <c r="W37" s="94"/>
      <c r="X37" s="94"/>
      <c r="Y37" s="94"/>
      <c r="Z37" s="94"/>
      <c r="AA37" s="94"/>
      <c r="AB37" s="94"/>
      <c r="AC37" s="94"/>
      <c r="AD37" s="94"/>
      <c r="AE37" s="94"/>
      <c r="AF37" s="94"/>
      <c r="AG37" s="94"/>
      <c r="AH37" s="94"/>
      <c r="AI37" s="94"/>
      <c r="AJ37" s="94"/>
    </row>
    <row r="38" spans="2:36" ht="16.5" customHeight="1" x14ac:dyDescent="0.25">
      <c r="B38" s="27">
        <v>2034</v>
      </c>
      <c r="C38" s="20">
        <v>124675</v>
      </c>
      <c r="D38" s="20">
        <v>11090</v>
      </c>
      <c r="E38" s="93">
        <f>C38+D38</f>
        <v>135765</v>
      </c>
      <c r="F38" s="20">
        <v>12680</v>
      </c>
      <c r="G38" s="20">
        <v>23160</v>
      </c>
      <c r="H38" s="93">
        <f>F38+G38</f>
        <v>35840</v>
      </c>
      <c r="I38" s="20">
        <v>3180</v>
      </c>
      <c r="J38" s="20">
        <v>8975</v>
      </c>
      <c r="K38" s="93">
        <f t="shared" si="8"/>
        <v>12155</v>
      </c>
      <c r="L38" s="20">
        <v>31880</v>
      </c>
      <c r="M38" s="20">
        <v>4130</v>
      </c>
      <c r="N38" s="93">
        <v>4975</v>
      </c>
      <c r="O38" s="20">
        <f>E38+H38+K38+L38+M38+N38</f>
        <v>224745</v>
      </c>
      <c r="P38" s="93">
        <f>E38+I38</f>
        <v>138945</v>
      </c>
      <c r="Q38" s="20">
        <f>H38+J38</f>
        <v>44815</v>
      </c>
      <c r="R38" s="113"/>
      <c r="V38" s="94"/>
      <c r="W38" s="94"/>
      <c r="X38" s="94"/>
      <c r="Y38" s="94"/>
      <c r="Z38" s="94"/>
      <c r="AA38" s="94"/>
      <c r="AB38" s="94"/>
      <c r="AC38" s="94"/>
      <c r="AD38" s="94"/>
      <c r="AE38" s="94"/>
      <c r="AF38" s="94"/>
      <c r="AG38" s="94"/>
      <c r="AH38" s="94"/>
      <c r="AI38" s="94"/>
      <c r="AJ38" s="94"/>
    </row>
    <row r="39" spans="2:36" ht="16.5" customHeight="1" x14ac:dyDescent="0.25">
      <c r="B39" s="24">
        <v>2035</v>
      </c>
      <c r="C39" s="21">
        <v>124570</v>
      </c>
      <c r="D39" s="21">
        <v>11060</v>
      </c>
      <c r="E39" s="22">
        <f t="shared" si="9"/>
        <v>135630</v>
      </c>
      <c r="F39" s="21">
        <v>12780</v>
      </c>
      <c r="G39" s="21">
        <v>23865</v>
      </c>
      <c r="H39" s="22">
        <f t="shared" si="10"/>
        <v>36645</v>
      </c>
      <c r="I39" s="21">
        <v>3205</v>
      </c>
      <c r="J39" s="21">
        <v>9150</v>
      </c>
      <c r="K39" s="22">
        <f t="shared" si="8"/>
        <v>12355</v>
      </c>
      <c r="L39" s="21">
        <v>32080</v>
      </c>
      <c r="M39" s="21">
        <v>4250</v>
      </c>
      <c r="N39" s="22">
        <v>4985</v>
      </c>
      <c r="O39" s="21">
        <f t="shared" si="11"/>
        <v>225945</v>
      </c>
      <c r="P39" s="22">
        <f t="shared" si="12"/>
        <v>138835</v>
      </c>
      <c r="Q39" s="21">
        <f t="shared" si="13"/>
        <v>45795</v>
      </c>
      <c r="R39" s="113"/>
      <c r="V39" s="94"/>
      <c r="W39" s="94"/>
      <c r="X39" s="94"/>
      <c r="Y39" s="94"/>
      <c r="Z39" s="94"/>
      <c r="AA39" s="94"/>
      <c r="AB39" s="94"/>
      <c r="AC39" s="94"/>
      <c r="AD39" s="94"/>
      <c r="AE39" s="94"/>
      <c r="AF39" s="94"/>
      <c r="AG39" s="94"/>
      <c r="AH39" s="94"/>
      <c r="AI39" s="94"/>
      <c r="AJ39" s="94"/>
    </row>
    <row r="40" spans="2:36" ht="10.35" customHeight="1" x14ac:dyDescent="0.25">
      <c r="B40" s="28"/>
      <c r="C40" s="26"/>
      <c r="D40" s="26"/>
      <c r="E40" s="96"/>
      <c r="F40" s="26"/>
      <c r="G40" s="26"/>
      <c r="H40" s="96"/>
      <c r="I40" s="26"/>
      <c r="J40" s="26"/>
      <c r="K40" s="96"/>
      <c r="L40" s="26"/>
      <c r="M40" s="26"/>
      <c r="N40" s="96"/>
      <c r="O40" s="26"/>
      <c r="P40" s="96"/>
      <c r="Q40" s="26"/>
      <c r="V40" s="94"/>
      <c r="W40" s="94"/>
      <c r="X40" s="94"/>
      <c r="Y40" s="94"/>
      <c r="Z40" s="94"/>
      <c r="AA40" s="94"/>
      <c r="AB40" s="94"/>
      <c r="AC40" s="94"/>
      <c r="AD40" s="94"/>
      <c r="AE40" s="94"/>
      <c r="AF40" s="94"/>
      <c r="AG40" s="94"/>
      <c r="AH40" s="94"/>
      <c r="AI40" s="94"/>
      <c r="AJ40" s="94"/>
    </row>
    <row r="41" spans="2:36" ht="16.5" customHeight="1" x14ac:dyDescent="0.25">
      <c r="B41" s="24">
        <v>2036</v>
      </c>
      <c r="C41" s="21">
        <v>124500</v>
      </c>
      <c r="D41" s="21">
        <v>11035</v>
      </c>
      <c r="E41" s="22">
        <f t="shared" si="9"/>
        <v>135535</v>
      </c>
      <c r="F41" s="21">
        <v>12880</v>
      </c>
      <c r="G41" s="21">
        <v>24585</v>
      </c>
      <c r="H41" s="22">
        <f t="shared" si="10"/>
        <v>37465</v>
      </c>
      <c r="I41" s="21">
        <v>3230</v>
      </c>
      <c r="J41" s="21">
        <v>9330</v>
      </c>
      <c r="K41" s="22">
        <f t="shared" si="8"/>
        <v>12560</v>
      </c>
      <c r="L41" s="21">
        <v>32265</v>
      </c>
      <c r="M41" s="21">
        <v>4375</v>
      </c>
      <c r="N41" s="22">
        <v>5000</v>
      </c>
      <c r="O41" s="21">
        <f t="shared" si="11"/>
        <v>227200</v>
      </c>
      <c r="P41" s="22">
        <f t="shared" si="12"/>
        <v>138765</v>
      </c>
      <c r="Q41" s="21">
        <f t="shared" si="13"/>
        <v>46795</v>
      </c>
      <c r="V41" s="94"/>
      <c r="W41" s="94"/>
      <c r="X41" s="94"/>
      <c r="Y41" s="94"/>
      <c r="Z41" s="94"/>
      <c r="AA41" s="94"/>
      <c r="AB41" s="94"/>
      <c r="AC41" s="94"/>
      <c r="AD41" s="94"/>
      <c r="AE41" s="94"/>
      <c r="AF41" s="94"/>
      <c r="AG41" s="94"/>
      <c r="AH41" s="94"/>
      <c r="AI41" s="94"/>
      <c r="AJ41" s="94"/>
    </row>
    <row r="42" spans="2:36" ht="16.5" customHeight="1" x14ac:dyDescent="0.25">
      <c r="B42" s="27">
        <v>2037</v>
      </c>
      <c r="C42" s="20">
        <v>124455</v>
      </c>
      <c r="D42" s="20">
        <v>11010</v>
      </c>
      <c r="E42" s="93">
        <f t="shared" si="9"/>
        <v>135465</v>
      </c>
      <c r="F42" s="20">
        <v>12995</v>
      </c>
      <c r="G42" s="20">
        <v>25305</v>
      </c>
      <c r="H42" s="93">
        <f t="shared" si="10"/>
        <v>38300</v>
      </c>
      <c r="I42" s="20">
        <v>3250</v>
      </c>
      <c r="J42" s="20">
        <v>9515</v>
      </c>
      <c r="K42" s="93">
        <f t="shared" si="8"/>
        <v>12765</v>
      </c>
      <c r="L42" s="20">
        <v>32475</v>
      </c>
      <c r="M42" s="20">
        <v>4500</v>
      </c>
      <c r="N42" s="93">
        <v>5015</v>
      </c>
      <c r="O42" s="20">
        <f t="shared" si="11"/>
        <v>228520</v>
      </c>
      <c r="P42" s="93">
        <f t="shared" si="12"/>
        <v>138715</v>
      </c>
      <c r="Q42" s="20">
        <f t="shared" si="13"/>
        <v>47815</v>
      </c>
      <c r="V42" s="94"/>
      <c r="W42" s="94"/>
      <c r="X42" s="94"/>
      <c r="Y42" s="94"/>
      <c r="Z42" s="94"/>
      <c r="AA42" s="94"/>
      <c r="AB42" s="94"/>
      <c r="AC42" s="94"/>
      <c r="AD42" s="94"/>
      <c r="AE42" s="94"/>
      <c r="AF42" s="94"/>
      <c r="AG42" s="94"/>
      <c r="AH42" s="94"/>
      <c r="AI42" s="94"/>
      <c r="AJ42" s="94"/>
    </row>
    <row r="43" spans="2:36" ht="16.5" customHeight="1" x14ac:dyDescent="0.25">
      <c r="B43" s="24">
        <v>2038</v>
      </c>
      <c r="C43" s="21">
        <v>124430</v>
      </c>
      <c r="D43" s="21">
        <v>10995</v>
      </c>
      <c r="E43" s="22">
        <f t="shared" si="9"/>
        <v>135425</v>
      </c>
      <c r="F43" s="21">
        <v>13120</v>
      </c>
      <c r="G43" s="21">
        <v>26020</v>
      </c>
      <c r="H43" s="22">
        <f t="shared" si="10"/>
        <v>39140</v>
      </c>
      <c r="I43" s="21">
        <v>3270</v>
      </c>
      <c r="J43" s="21">
        <v>9705</v>
      </c>
      <c r="K43" s="22">
        <f t="shared" si="8"/>
        <v>12975</v>
      </c>
      <c r="L43" s="21">
        <v>32670</v>
      </c>
      <c r="M43" s="21">
        <v>4630</v>
      </c>
      <c r="N43" s="22">
        <v>5025</v>
      </c>
      <c r="O43" s="21">
        <f t="shared" si="11"/>
        <v>229865</v>
      </c>
      <c r="P43" s="22">
        <f t="shared" si="12"/>
        <v>138695</v>
      </c>
      <c r="Q43" s="21">
        <f t="shared" si="13"/>
        <v>48845</v>
      </c>
      <c r="V43" s="94"/>
      <c r="W43" s="94"/>
      <c r="X43" s="94"/>
      <c r="Y43" s="94"/>
      <c r="Z43" s="94"/>
      <c r="AA43" s="94"/>
      <c r="AB43" s="94"/>
      <c r="AC43" s="94"/>
      <c r="AD43" s="94"/>
      <c r="AE43" s="94"/>
      <c r="AF43" s="94"/>
      <c r="AG43" s="94"/>
      <c r="AH43" s="94"/>
      <c r="AI43" s="94"/>
      <c r="AJ43" s="94"/>
    </row>
    <row r="44" spans="2:36" ht="16.5" customHeight="1" x14ac:dyDescent="0.25">
      <c r="B44" s="27">
        <v>2039</v>
      </c>
      <c r="C44" s="20">
        <v>124440</v>
      </c>
      <c r="D44" s="20">
        <v>10975</v>
      </c>
      <c r="E44" s="93">
        <f t="shared" si="9"/>
        <v>135415</v>
      </c>
      <c r="F44" s="20">
        <v>13260</v>
      </c>
      <c r="G44" s="20">
        <v>26750</v>
      </c>
      <c r="H44" s="93">
        <f t="shared" si="10"/>
        <v>40010</v>
      </c>
      <c r="I44" s="20">
        <v>3290</v>
      </c>
      <c r="J44" s="20">
        <v>9895</v>
      </c>
      <c r="K44" s="93">
        <f t="shared" si="8"/>
        <v>13185</v>
      </c>
      <c r="L44" s="20">
        <v>32860</v>
      </c>
      <c r="M44" s="20">
        <v>4760</v>
      </c>
      <c r="N44" s="93">
        <v>5035</v>
      </c>
      <c r="O44" s="20">
        <f t="shared" si="11"/>
        <v>231265</v>
      </c>
      <c r="P44" s="93">
        <f t="shared" si="12"/>
        <v>138705</v>
      </c>
      <c r="Q44" s="20">
        <f t="shared" si="13"/>
        <v>49905</v>
      </c>
      <c r="V44" s="94"/>
      <c r="W44" s="94"/>
      <c r="X44" s="94"/>
      <c r="Y44" s="94"/>
      <c r="Z44" s="94"/>
      <c r="AA44" s="94"/>
      <c r="AB44" s="94"/>
      <c r="AC44" s="94"/>
      <c r="AD44" s="94"/>
      <c r="AE44" s="94"/>
      <c r="AF44" s="94"/>
      <c r="AG44" s="94"/>
      <c r="AH44" s="94"/>
      <c r="AI44" s="94"/>
      <c r="AJ44" s="94"/>
    </row>
    <row r="45" spans="2:36" ht="16.5" customHeight="1" x14ac:dyDescent="0.25">
      <c r="B45" s="24">
        <v>2040</v>
      </c>
      <c r="C45" s="21">
        <v>124475</v>
      </c>
      <c r="D45" s="21">
        <v>10965</v>
      </c>
      <c r="E45" s="22">
        <f t="shared" si="9"/>
        <v>135440</v>
      </c>
      <c r="F45" s="21">
        <v>13405</v>
      </c>
      <c r="G45" s="21">
        <v>27495</v>
      </c>
      <c r="H45" s="22">
        <f t="shared" si="10"/>
        <v>40900</v>
      </c>
      <c r="I45" s="21">
        <v>3310</v>
      </c>
      <c r="J45" s="21">
        <v>10085</v>
      </c>
      <c r="K45" s="22">
        <f t="shared" si="8"/>
        <v>13395</v>
      </c>
      <c r="L45" s="21">
        <v>33055</v>
      </c>
      <c r="M45" s="21">
        <v>4895</v>
      </c>
      <c r="N45" s="22">
        <v>5040</v>
      </c>
      <c r="O45" s="21">
        <f>E45+H45+K45+L45+M45+N45</f>
        <v>232725</v>
      </c>
      <c r="P45" s="22">
        <f t="shared" si="12"/>
        <v>138750</v>
      </c>
      <c r="Q45" s="21">
        <f t="shared" si="13"/>
        <v>50985</v>
      </c>
      <c r="V45" s="94"/>
      <c r="W45" s="94"/>
      <c r="X45" s="94"/>
      <c r="Y45" s="94"/>
      <c r="Z45" s="94"/>
      <c r="AA45" s="94"/>
      <c r="AB45" s="94"/>
      <c r="AC45" s="94"/>
      <c r="AD45" s="94"/>
      <c r="AE45" s="94"/>
      <c r="AF45" s="94"/>
      <c r="AG45" s="94"/>
      <c r="AH45" s="94"/>
      <c r="AI45" s="94"/>
      <c r="AJ45" s="94"/>
    </row>
    <row r="46" spans="2:36" ht="7.9" customHeight="1" x14ac:dyDescent="0.2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V46" s="94"/>
      <c r="W46" s="94"/>
      <c r="X46" s="94"/>
      <c r="Y46" s="94"/>
      <c r="Z46" s="94"/>
      <c r="AA46" s="94"/>
      <c r="AB46" s="94"/>
      <c r="AC46" s="94"/>
      <c r="AD46" s="94"/>
      <c r="AE46" s="94"/>
      <c r="AF46" s="94"/>
      <c r="AG46" s="94"/>
      <c r="AH46" s="94"/>
      <c r="AI46" s="94"/>
      <c r="AJ46" s="94"/>
    </row>
    <row r="47" spans="2:36" ht="16.5" customHeight="1" x14ac:dyDescent="0.25">
      <c r="B47" s="27">
        <v>2041</v>
      </c>
      <c r="C47" s="20">
        <v>124540</v>
      </c>
      <c r="D47" s="20">
        <v>10965</v>
      </c>
      <c r="E47" s="93">
        <f t="shared" si="9"/>
        <v>135505</v>
      </c>
      <c r="F47" s="20">
        <v>13555</v>
      </c>
      <c r="G47" s="20">
        <v>28250</v>
      </c>
      <c r="H47" s="93">
        <f t="shared" si="10"/>
        <v>41805</v>
      </c>
      <c r="I47" s="20">
        <v>3330</v>
      </c>
      <c r="J47" s="20">
        <v>10275</v>
      </c>
      <c r="K47" s="93">
        <f t="shared" si="8"/>
        <v>13605</v>
      </c>
      <c r="L47" s="20">
        <v>33255</v>
      </c>
      <c r="M47" s="20">
        <v>5025</v>
      </c>
      <c r="N47" s="93">
        <v>5050</v>
      </c>
      <c r="O47" s="20">
        <f t="shared" ref="O47" si="14">E47+H47+K47+L47+M47+N47</f>
        <v>234245</v>
      </c>
      <c r="P47" s="93">
        <f t="shared" si="12"/>
        <v>138835</v>
      </c>
      <c r="Q47" s="20">
        <f t="shared" si="13"/>
        <v>52080</v>
      </c>
      <c r="V47" s="94"/>
      <c r="W47" s="94"/>
      <c r="X47" s="94"/>
      <c r="Y47" s="94"/>
      <c r="Z47" s="94"/>
      <c r="AA47" s="94"/>
      <c r="AB47" s="94"/>
      <c r="AC47" s="94"/>
      <c r="AD47" s="94"/>
      <c r="AE47" s="94"/>
      <c r="AF47" s="94"/>
      <c r="AG47" s="94"/>
      <c r="AH47" s="94"/>
      <c r="AI47" s="94"/>
      <c r="AJ47" s="94"/>
    </row>
    <row r="48" spans="2:36" ht="16.5" customHeight="1" x14ac:dyDescent="0.25">
      <c r="B48" s="24">
        <v>2042</v>
      </c>
      <c r="C48" s="21">
        <v>124645</v>
      </c>
      <c r="D48" s="21">
        <v>10970</v>
      </c>
      <c r="E48" s="22">
        <f t="shared" si="9"/>
        <v>135615</v>
      </c>
      <c r="F48" s="21">
        <v>13705</v>
      </c>
      <c r="G48" s="21">
        <v>29015</v>
      </c>
      <c r="H48" s="22">
        <f t="shared" si="10"/>
        <v>42720</v>
      </c>
      <c r="I48" s="21">
        <v>3350</v>
      </c>
      <c r="J48" s="21">
        <v>10465</v>
      </c>
      <c r="K48" s="22">
        <f t="shared" si="8"/>
        <v>13815</v>
      </c>
      <c r="L48" s="21">
        <v>33455</v>
      </c>
      <c r="M48" s="21">
        <v>5160</v>
      </c>
      <c r="N48" s="22">
        <v>5060</v>
      </c>
      <c r="O48" s="21">
        <f>E48+H48+K48+L48+M48+N48</f>
        <v>235825</v>
      </c>
      <c r="P48" s="22">
        <f t="shared" si="12"/>
        <v>138965</v>
      </c>
      <c r="Q48" s="21">
        <f t="shared" si="13"/>
        <v>53185</v>
      </c>
      <c r="V48" s="94"/>
      <c r="W48" s="94"/>
      <c r="X48" s="94"/>
      <c r="Y48" s="94"/>
      <c r="Z48" s="94"/>
      <c r="AA48" s="94"/>
      <c r="AB48" s="94"/>
      <c r="AC48" s="94"/>
      <c r="AD48" s="94"/>
      <c r="AE48" s="94"/>
      <c r="AF48" s="94"/>
      <c r="AG48" s="94"/>
      <c r="AH48" s="94"/>
      <c r="AI48" s="94"/>
      <c r="AJ48" s="94"/>
    </row>
    <row r="49" spans="2:36" ht="16.5" customHeight="1" x14ac:dyDescent="0.25">
      <c r="B49" s="27">
        <v>2043</v>
      </c>
      <c r="C49" s="20">
        <v>124785</v>
      </c>
      <c r="D49" s="20">
        <v>10980</v>
      </c>
      <c r="E49" s="93">
        <f t="shared" si="9"/>
        <v>135765</v>
      </c>
      <c r="F49" s="20">
        <v>13860</v>
      </c>
      <c r="G49" s="20">
        <v>29780</v>
      </c>
      <c r="H49" s="93">
        <f t="shared" si="10"/>
        <v>43640</v>
      </c>
      <c r="I49" s="20">
        <v>3370</v>
      </c>
      <c r="J49" s="20">
        <v>10655</v>
      </c>
      <c r="K49" s="93">
        <f t="shared" si="8"/>
        <v>14025</v>
      </c>
      <c r="L49" s="20">
        <v>33660</v>
      </c>
      <c r="M49" s="20">
        <v>5310</v>
      </c>
      <c r="N49" s="93">
        <v>5075</v>
      </c>
      <c r="O49" s="20">
        <f t="shared" ref="O49:O51" si="15">E49+H49+K49+L49+M49+N49</f>
        <v>237475</v>
      </c>
      <c r="P49" s="93">
        <f t="shared" si="12"/>
        <v>139135</v>
      </c>
      <c r="Q49" s="20">
        <f t="shared" si="13"/>
        <v>54295</v>
      </c>
      <c r="V49" s="94"/>
      <c r="W49" s="94"/>
      <c r="X49" s="94"/>
      <c r="Y49" s="94"/>
      <c r="Z49" s="94"/>
      <c r="AA49" s="94"/>
      <c r="AB49" s="94"/>
      <c r="AC49" s="94"/>
      <c r="AD49" s="94"/>
      <c r="AE49" s="94"/>
      <c r="AF49" s="94"/>
      <c r="AG49" s="94"/>
      <c r="AH49" s="94"/>
      <c r="AI49" s="94"/>
      <c r="AJ49" s="94"/>
    </row>
    <row r="50" spans="2:36" ht="16.5" customHeight="1" x14ac:dyDescent="0.25">
      <c r="B50" s="24">
        <v>2044</v>
      </c>
      <c r="C50" s="21">
        <v>124955</v>
      </c>
      <c r="D50" s="21">
        <v>10990</v>
      </c>
      <c r="E50" s="22">
        <f t="shared" si="9"/>
        <v>135945</v>
      </c>
      <c r="F50" s="21">
        <v>14020</v>
      </c>
      <c r="G50" s="21">
        <v>30545</v>
      </c>
      <c r="H50" s="22">
        <f t="shared" si="10"/>
        <v>44565</v>
      </c>
      <c r="I50" s="21">
        <v>3390</v>
      </c>
      <c r="J50" s="21">
        <v>10850</v>
      </c>
      <c r="K50" s="22">
        <f t="shared" si="8"/>
        <v>14240</v>
      </c>
      <c r="L50" s="21">
        <v>33875</v>
      </c>
      <c r="M50" s="21">
        <v>5455</v>
      </c>
      <c r="N50" s="22">
        <v>5090</v>
      </c>
      <c r="O50" s="21">
        <f t="shared" si="15"/>
        <v>239170</v>
      </c>
      <c r="P50" s="22">
        <f t="shared" si="12"/>
        <v>139335</v>
      </c>
      <c r="Q50" s="21">
        <f t="shared" si="13"/>
        <v>55415</v>
      </c>
      <c r="V50" s="94"/>
      <c r="W50" s="94"/>
      <c r="X50" s="94"/>
      <c r="Y50" s="94"/>
      <c r="Z50" s="94"/>
      <c r="AA50" s="94"/>
      <c r="AB50" s="94"/>
      <c r="AC50" s="94"/>
      <c r="AD50" s="94"/>
      <c r="AE50" s="94"/>
      <c r="AF50" s="94"/>
      <c r="AG50" s="94"/>
      <c r="AH50" s="94"/>
      <c r="AI50" s="94"/>
      <c r="AJ50" s="94"/>
    </row>
    <row r="51" spans="2:36" ht="16.5" customHeight="1" x14ac:dyDescent="0.25">
      <c r="B51" s="27">
        <v>2045</v>
      </c>
      <c r="C51" s="20">
        <v>125155</v>
      </c>
      <c r="D51" s="20">
        <v>11010</v>
      </c>
      <c r="E51" s="93">
        <f t="shared" si="9"/>
        <v>136165</v>
      </c>
      <c r="F51" s="20">
        <v>14185</v>
      </c>
      <c r="G51" s="20">
        <v>31320</v>
      </c>
      <c r="H51" s="93">
        <f t="shared" si="10"/>
        <v>45505</v>
      </c>
      <c r="I51" s="20">
        <v>3410</v>
      </c>
      <c r="J51" s="20">
        <v>11045</v>
      </c>
      <c r="K51" s="93">
        <f t="shared" si="8"/>
        <v>14455</v>
      </c>
      <c r="L51" s="20">
        <v>34095</v>
      </c>
      <c r="M51" s="20">
        <v>5600</v>
      </c>
      <c r="N51" s="93">
        <v>5100</v>
      </c>
      <c r="O51" s="20">
        <f t="shared" si="15"/>
        <v>240920</v>
      </c>
      <c r="P51" s="93">
        <f t="shared" si="12"/>
        <v>139575</v>
      </c>
      <c r="Q51" s="20">
        <f t="shared" si="13"/>
        <v>56550</v>
      </c>
      <c r="T51" s="123"/>
      <c r="V51" s="94"/>
      <c r="W51" s="94"/>
      <c r="X51" s="94"/>
      <c r="Y51" s="94"/>
      <c r="Z51" s="94"/>
      <c r="AA51" s="94"/>
      <c r="AB51" s="94"/>
      <c r="AC51" s="94"/>
      <c r="AD51" s="94"/>
      <c r="AE51" s="94"/>
      <c r="AF51" s="94"/>
      <c r="AG51" s="94"/>
      <c r="AH51" s="94"/>
      <c r="AI51" s="94"/>
      <c r="AJ51" s="94"/>
    </row>
    <row r="52" spans="2:36" ht="16.5" customHeight="1" x14ac:dyDescent="0.25">
      <c r="B52" s="24">
        <v>2046</v>
      </c>
      <c r="C52" s="21">
        <v>125385</v>
      </c>
      <c r="D52" s="21">
        <v>11035</v>
      </c>
      <c r="E52" s="22">
        <f t="shared" ref="E52" si="16">C52+D52</f>
        <v>136420</v>
      </c>
      <c r="F52" s="21">
        <v>14355</v>
      </c>
      <c r="G52" s="21">
        <v>32090</v>
      </c>
      <c r="H52" s="22">
        <f t="shared" ref="H52" si="17">F52+G52</f>
        <v>46445</v>
      </c>
      <c r="I52" s="21">
        <v>3430</v>
      </c>
      <c r="J52" s="21">
        <v>11235</v>
      </c>
      <c r="K52" s="22">
        <f t="shared" ref="K52" si="18">I52+J52</f>
        <v>14665</v>
      </c>
      <c r="L52" s="21">
        <v>34295</v>
      </c>
      <c r="M52" s="21">
        <v>5760</v>
      </c>
      <c r="N52" s="22">
        <v>5105</v>
      </c>
      <c r="O52" s="21">
        <f t="shared" ref="O52" si="19">E52+H52+K52+L52+M52+N52</f>
        <v>242690</v>
      </c>
      <c r="P52" s="22">
        <f t="shared" ref="P52" si="20">E52+I52</f>
        <v>139850</v>
      </c>
      <c r="Q52" s="21">
        <f t="shared" ref="Q52" si="21">H52+J52</f>
        <v>57680</v>
      </c>
      <c r="T52" s="123"/>
      <c r="V52" s="94"/>
      <c r="W52" s="94"/>
      <c r="X52" s="94"/>
      <c r="Y52" s="94"/>
      <c r="Z52" s="94"/>
      <c r="AA52" s="94"/>
      <c r="AB52" s="94"/>
      <c r="AC52" s="94"/>
      <c r="AD52" s="94"/>
      <c r="AE52" s="94"/>
      <c r="AF52" s="94"/>
      <c r="AG52" s="94"/>
      <c r="AH52" s="94"/>
      <c r="AI52" s="94"/>
      <c r="AJ52" s="94"/>
    </row>
    <row r="53" spans="2:36" ht="10.35" customHeight="1" x14ac:dyDescent="0.25">
      <c r="B53" s="28"/>
      <c r="C53" s="26"/>
      <c r="D53" s="26"/>
      <c r="E53" s="26"/>
      <c r="F53" s="26"/>
      <c r="G53" s="26"/>
      <c r="H53" s="26"/>
      <c r="I53" s="26"/>
      <c r="J53" s="26"/>
      <c r="K53" s="96"/>
      <c r="L53" s="26"/>
      <c r="M53" s="26"/>
      <c r="N53" s="26"/>
      <c r="O53" s="96"/>
      <c r="P53" s="96"/>
      <c r="Q53" s="96"/>
      <c r="V53" s="94"/>
      <c r="W53" s="94"/>
      <c r="X53" s="94"/>
      <c r="Y53" s="94"/>
      <c r="Z53" s="94"/>
      <c r="AA53" s="94"/>
      <c r="AB53" s="94"/>
      <c r="AC53" s="94"/>
      <c r="AD53" s="94"/>
      <c r="AE53" s="94"/>
      <c r="AF53" s="94"/>
      <c r="AG53" s="94"/>
      <c r="AH53" s="94"/>
      <c r="AI53" s="94"/>
      <c r="AJ53" s="94"/>
    </row>
    <row r="54" spans="2:36" ht="15" customHeight="1" x14ac:dyDescent="0.25">
      <c r="B54" s="34" t="s">
        <v>1</v>
      </c>
      <c r="C54" s="21"/>
      <c r="D54" s="21"/>
      <c r="E54" s="22"/>
      <c r="F54" s="21"/>
      <c r="G54" s="21"/>
      <c r="H54" s="22"/>
      <c r="I54" s="21"/>
      <c r="J54" s="21"/>
      <c r="K54" s="22"/>
      <c r="L54" s="21"/>
      <c r="M54" s="21"/>
      <c r="N54" s="21"/>
      <c r="O54" s="22"/>
      <c r="P54" s="22"/>
      <c r="Q54" s="99"/>
      <c r="V54" s="94"/>
      <c r="W54" s="94"/>
      <c r="X54" s="94"/>
      <c r="Y54" s="94"/>
      <c r="Z54" s="94"/>
      <c r="AA54" s="94"/>
      <c r="AB54" s="94"/>
      <c r="AC54" s="94"/>
      <c r="AD54" s="94"/>
      <c r="AE54" s="94"/>
      <c r="AF54" s="94"/>
      <c r="AG54" s="94"/>
      <c r="AH54" s="94"/>
      <c r="AI54" s="94"/>
      <c r="AJ54" s="94"/>
    </row>
    <row r="55" spans="2:36" ht="15" customHeight="1" x14ac:dyDescent="0.25">
      <c r="B55" s="24" t="s">
        <v>65</v>
      </c>
      <c r="C55" s="29">
        <f>RATE(2025-2010,,-C10,C25)</f>
        <v>-6.2923346008911894E-3</v>
      </c>
      <c r="D55" s="29">
        <f t="shared" ref="D55:Q55" si="22">RATE(2025-2010,,-D10,D25)</f>
        <v>-2.1111737964973162E-2</v>
      </c>
      <c r="E55" s="29">
        <f t="shared" si="22"/>
        <v>-7.6732901927063337E-3</v>
      </c>
      <c r="F55" s="29">
        <f t="shared" si="22"/>
        <v>1.6552126753668319E-2</v>
      </c>
      <c r="G55" s="29">
        <f t="shared" si="22"/>
        <v>2.8029161189750369E-2</v>
      </c>
      <c r="H55" s="29">
        <f t="shared" si="22"/>
        <v>2.3094367091771068E-2</v>
      </c>
      <c r="I55" s="29">
        <f t="shared" si="22"/>
        <v>-1.1751563023473509E-2</v>
      </c>
      <c r="J55" s="29">
        <f t="shared" si="22"/>
        <v>1.125727570427287E-2</v>
      </c>
      <c r="K55" s="29">
        <f t="shared" si="22"/>
        <v>3.9038977954604982E-3</v>
      </c>
      <c r="L55" s="29">
        <f t="shared" si="22"/>
        <v>1.012052171558952E-2</v>
      </c>
      <c r="M55" s="29">
        <f t="shared" si="22"/>
        <v>-4.6617075730104394E-2</v>
      </c>
      <c r="N55" s="29">
        <f t="shared" si="22"/>
        <v>-1.2943900896367187E-2</v>
      </c>
      <c r="O55" s="29">
        <f t="shared" si="22"/>
        <v>-2.4717645181774862E-3</v>
      </c>
      <c r="P55" s="29">
        <f t="shared" si="22"/>
        <v>-7.7627721571505073E-3</v>
      </c>
      <c r="Q55" s="29">
        <f t="shared" si="22"/>
        <v>2.0446556523525363E-2</v>
      </c>
      <c r="V55" s="94"/>
      <c r="W55" s="94"/>
      <c r="X55" s="94"/>
      <c r="Y55" s="94"/>
      <c r="Z55" s="94"/>
      <c r="AA55" s="94"/>
      <c r="AB55" s="94"/>
      <c r="AC55" s="94"/>
      <c r="AD55" s="94"/>
      <c r="AE55" s="94"/>
      <c r="AF55" s="94"/>
      <c r="AG55" s="94"/>
      <c r="AH55" s="94"/>
      <c r="AI55" s="94"/>
      <c r="AJ55" s="94"/>
    </row>
    <row r="56" spans="2:36" ht="15" customHeight="1" x14ac:dyDescent="0.25">
      <c r="B56" s="27" t="s">
        <v>61</v>
      </c>
      <c r="C56" s="30">
        <f>RATE(2026-2025,,-C25,C29)</f>
        <v>-2.9941299294803788E-3</v>
      </c>
      <c r="D56" s="30">
        <f t="shared" ref="D56:Q56" si="23">RATE(2026-2025,,-D25,D29)</f>
        <v>-5.6301429190125599E-3</v>
      </c>
      <c r="E56" s="30">
        <f t="shared" si="23"/>
        <v>-3.2139245991622788E-3</v>
      </c>
      <c r="F56" s="30">
        <f t="shared" si="23"/>
        <v>4.5890696704213004E-3</v>
      </c>
      <c r="G56" s="30">
        <f t="shared" si="23"/>
        <v>3.3649698015530534E-2</v>
      </c>
      <c r="H56" s="30">
        <f t="shared" si="23"/>
        <v>2.1790943139257786E-2</v>
      </c>
      <c r="I56" s="30">
        <f t="shared" si="23"/>
        <v>3.3277870216306244E-3</v>
      </c>
      <c r="J56" s="30">
        <f t="shared" si="23"/>
        <v>1.3627514600908448E-2</v>
      </c>
      <c r="K56" s="30">
        <f t="shared" si="23"/>
        <v>1.0737628384687293E-2</v>
      </c>
      <c r="L56" s="30">
        <f t="shared" si="23"/>
        <v>2.8100607111882038E-2</v>
      </c>
      <c r="M56" s="30">
        <f t="shared" si="23"/>
        <v>2.9780564263322717E-2</v>
      </c>
      <c r="N56" s="30">
        <f t="shared" si="23"/>
        <v>1.7112299465240687E-2</v>
      </c>
      <c r="O56" s="30">
        <f t="shared" si="23"/>
        <v>6.0168192166518602E-3</v>
      </c>
      <c r="P56" s="30">
        <f t="shared" si="23"/>
        <v>-3.0749655391792596E-3</v>
      </c>
      <c r="Q56" s="30">
        <f t="shared" si="23"/>
        <v>2.0094403236682344E-2</v>
      </c>
      <c r="V56" s="94"/>
      <c r="W56" s="94"/>
      <c r="X56" s="94"/>
      <c r="Y56" s="94"/>
      <c r="Z56" s="94"/>
      <c r="AA56" s="94"/>
      <c r="AB56" s="94"/>
      <c r="AC56" s="94"/>
      <c r="AD56" s="94"/>
      <c r="AE56" s="94"/>
      <c r="AF56" s="94"/>
      <c r="AG56" s="94"/>
      <c r="AH56" s="94"/>
      <c r="AI56" s="94"/>
      <c r="AJ56" s="94"/>
    </row>
    <row r="57" spans="2:36" ht="15" customHeight="1" x14ac:dyDescent="0.25">
      <c r="B57" s="24" t="s">
        <v>62</v>
      </c>
      <c r="C57" s="29">
        <f>RATE(2036-2026,,-C29,C41)</f>
        <v>-1.6200097488702542E-3</v>
      </c>
      <c r="D57" s="29">
        <f t="shared" ref="D57:Q57" si="24">RATE(2036-2026,,-D29,D41)</f>
        <v>-3.9456305819498671E-3</v>
      </c>
      <c r="E57" s="29">
        <f t="shared" si="24"/>
        <v>-1.8116035970695665E-3</v>
      </c>
      <c r="F57" s="29">
        <f t="shared" si="24"/>
        <v>6.7669209218025623E-3</v>
      </c>
      <c r="G57" s="29">
        <f t="shared" si="24"/>
        <v>3.1839653020199983E-2</v>
      </c>
      <c r="H57" s="29">
        <f t="shared" si="24"/>
        <v>2.2435626961801895E-2</v>
      </c>
      <c r="I57" s="29">
        <f t="shared" si="24"/>
        <v>6.9120091324106616E-3</v>
      </c>
      <c r="J57" s="29">
        <f t="shared" si="24"/>
        <v>1.7942064186605447E-2</v>
      </c>
      <c r="K57" s="29">
        <f t="shared" si="24"/>
        <v>1.4976935626776091E-2</v>
      </c>
      <c r="L57" s="29">
        <f t="shared" si="24"/>
        <v>8.5389462008852654E-3</v>
      </c>
      <c r="M57" s="29">
        <f t="shared" si="24"/>
        <v>2.9068461581211919E-2</v>
      </c>
      <c r="N57" s="29">
        <f t="shared" si="24"/>
        <v>5.0367637057055032E-3</v>
      </c>
      <c r="O57" s="29">
        <f t="shared" si="24"/>
        <v>4.8240657819343695E-3</v>
      </c>
      <c r="P57" s="29">
        <f t="shared" si="24"/>
        <v>-1.6177678817743762E-3</v>
      </c>
      <c r="Q57" s="29">
        <f t="shared" si="24"/>
        <v>2.1522161031525634E-2</v>
      </c>
      <c r="V57" s="94"/>
      <c r="W57" s="94"/>
      <c r="X57" s="94"/>
      <c r="Y57" s="94"/>
      <c r="Z57" s="94"/>
      <c r="AA57" s="94"/>
      <c r="AB57" s="94"/>
      <c r="AC57" s="94"/>
      <c r="AD57" s="94"/>
      <c r="AE57" s="94"/>
      <c r="AF57" s="94"/>
      <c r="AG57" s="94"/>
      <c r="AH57" s="94"/>
      <c r="AI57" s="94"/>
      <c r="AJ57" s="94"/>
    </row>
    <row r="58" spans="2:36" ht="15" customHeight="1" x14ac:dyDescent="0.25">
      <c r="B58" s="27" t="s">
        <v>63</v>
      </c>
      <c r="C58" s="30">
        <f>RATE(2046-2026,,-C29,C52)</f>
        <v>-4.5639311703412955E-4</v>
      </c>
      <c r="D58" s="30">
        <f t="shared" ref="D58:Q58" si="25">RATE(2046-2026,,-D29,D52)</f>
        <v>-1.9747651396542368E-3</v>
      </c>
      <c r="E58" s="30">
        <f t="shared" si="25"/>
        <v>-5.8103176942093362E-4</v>
      </c>
      <c r="F58" s="30">
        <f t="shared" si="25"/>
        <v>8.8319673771928009E-3</v>
      </c>
      <c r="G58" s="30">
        <f t="shared" si="25"/>
        <v>2.9416397937108846E-2</v>
      </c>
      <c r="H58" s="30">
        <f t="shared" si="25"/>
        <v>2.2077078148210232E-2</v>
      </c>
      <c r="I58" s="30">
        <f t="shared" si="25"/>
        <v>6.4688547948625313E-3</v>
      </c>
      <c r="J58" s="30">
        <f t="shared" si="25"/>
        <v>1.8347735859806244E-2</v>
      </c>
      <c r="K58" s="30">
        <f t="shared" si="25"/>
        <v>1.5296076991949696E-2</v>
      </c>
      <c r="L58" s="30">
        <f t="shared" si="25"/>
        <v>7.3288996693160876E-3</v>
      </c>
      <c r="M58" s="30">
        <f t="shared" si="25"/>
        <v>2.8476458961391598E-2</v>
      </c>
      <c r="N58" s="30">
        <f t="shared" si="25"/>
        <v>3.5575007198403912E-3</v>
      </c>
      <c r="O58" s="30">
        <f t="shared" si="25"/>
        <v>5.7202431932617407E-3</v>
      </c>
      <c r="P58" s="30">
        <f t="shared" si="25"/>
        <v>-4.2002246866417744E-4</v>
      </c>
      <c r="Q58" s="30">
        <f t="shared" si="25"/>
        <v>2.1327877668233478E-2</v>
      </c>
      <c r="V58" s="94"/>
      <c r="W58" s="94"/>
      <c r="X58" s="94"/>
      <c r="Y58" s="94"/>
      <c r="Z58" s="94"/>
      <c r="AA58" s="94"/>
      <c r="AB58" s="94"/>
      <c r="AC58" s="94"/>
      <c r="AD58" s="94"/>
      <c r="AE58" s="94"/>
      <c r="AF58" s="94"/>
      <c r="AG58" s="94"/>
      <c r="AH58" s="94"/>
      <c r="AI58" s="94"/>
      <c r="AJ58" s="94"/>
    </row>
    <row r="59" spans="2:36" x14ac:dyDescent="0.2">
      <c r="B59" s="100" t="s">
        <v>64</v>
      </c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1"/>
      <c r="P59" s="10"/>
      <c r="Q59" s="10"/>
    </row>
    <row r="60" spans="2:36" ht="15" x14ac:dyDescent="0.25">
      <c r="B60" s="11" t="s">
        <v>26</v>
      </c>
      <c r="C60" s="11"/>
      <c r="D60" s="11"/>
      <c r="E60" s="11"/>
      <c r="F60" s="11"/>
      <c r="G60" s="11"/>
      <c r="H60" s="11"/>
      <c r="I60" s="11"/>
      <c r="O60" s="102"/>
    </row>
    <row r="61" spans="2:36" ht="15" x14ac:dyDescent="0.25">
      <c r="B61" s="11" t="s">
        <v>27</v>
      </c>
      <c r="C61" s="11"/>
      <c r="D61" s="11"/>
      <c r="E61" s="11"/>
      <c r="F61" s="11"/>
      <c r="G61" s="11"/>
      <c r="H61" s="11"/>
      <c r="I61" s="11"/>
      <c r="O61" s="102"/>
    </row>
    <row r="62" spans="2:36" x14ac:dyDescent="0.2"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</row>
    <row r="63" spans="2:36" ht="15.6" customHeight="1" x14ac:dyDescent="0.2">
      <c r="C63" s="103"/>
      <c r="D63" s="103"/>
      <c r="E63" s="103"/>
      <c r="F63" s="103"/>
      <c r="G63" s="103"/>
      <c r="H63" s="103"/>
      <c r="I63" s="103"/>
      <c r="J63" s="103"/>
      <c r="K63" s="103"/>
      <c r="L63" s="103"/>
      <c r="M63" s="103"/>
      <c r="N63" s="103"/>
      <c r="O63" s="103"/>
      <c r="P63" s="9"/>
      <c r="Q63" s="9"/>
    </row>
    <row r="64" spans="2:36" ht="14.1" customHeight="1" x14ac:dyDescent="0.2"/>
    <row r="65" ht="14.1" customHeight="1" x14ac:dyDescent="0.2"/>
    <row r="66" ht="14.1" customHeight="1" x14ac:dyDescent="0.2"/>
  </sheetData>
  <printOptions horizontalCentered="1" gridLinesSet="0"/>
  <pageMargins left="0.5" right="0.33" top="0.31" bottom="0.2" header="0.25" footer="0.17"/>
  <pageSetup scale="76" orientation="landscape" cellComments="asDisplayed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E6B7FC-20D5-421F-B65C-ABF00BE6C81B}">
  <sheetPr>
    <pageSetUpPr fitToPage="1"/>
  </sheetPr>
  <dimension ref="B1:AL64"/>
  <sheetViews>
    <sheetView showGridLines="0" zoomScale="75" zoomScaleNormal="75" workbookViewId="0">
      <pane ySplit="10" topLeftCell="A22" activePane="bottomLeft" state="frozen"/>
      <selection activeCell="B55" sqref="B55:C58"/>
      <selection pane="bottomLeft" activeCell="S1" sqref="S1"/>
    </sheetView>
  </sheetViews>
  <sheetFormatPr defaultColWidth="9.140625" defaultRowHeight="12.75" x14ac:dyDescent="0.2"/>
  <cols>
    <col min="1" max="1" width="9.140625" style="1"/>
    <col min="2" max="2" width="14.140625" style="5" customWidth="1"/>
    <col min="3" max="3" width="9.5703125" style="5" customWidth="1"/>
    <col min="4" max="4" width="9.28515625" style="5" customWidth="1"/>
    <col min="5" max="5" width="9.85546875" style="5" customWidth="1"/>
    <col min="6" max="6" width="8.7109375" style="5" customWidth="1"/>
    <col min="7" max="7" width="8.5703125" style="5" customWidth="1"/>
    <col min="8" max="8" width="9.85546875" style="5" customWidth="1"/>
    <col min="9" max="10" width="8.42578125" style="5" customWidth="1"/>
    <col min="11" max="11" width="8.7109375" style="5" customWidth="1"/>
    <col min="12" max="12" width="11" style="5" customWidth="1"/>
    <col min="13" max="13" width="14.140625" style="5" customWidth="1"/>
    <col min="14" max="14" width="7.5703125" style="5" customWidth="1"/>
    <col min="15" max="15" width="11.5703125" style="5" customWidth="1"/>
    <col min="16" max="17" width="10.42578125" style="5" customWidth="1"/>
    <col min="18" max="18" width="8.140625" style="5" customWidth="1"/>
    <col min="19" max="19" width="11.42578125" style="1" bestFit="1" customWidth="1"/>
    <col min="20" max="16384" width="9.140625" style="1"/>
  </cols>
  <sheetData>
    <row r="1" spans="2:38" ht="18.75" x14ac:dyDescent="0.3">
      <c r="B1" s="3" t="s">
        <v>28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</row>
    <row r="2" spans="2:38" ht="9" customHeight="1" x14ac:dyDescent="0.2">
      <c r="B2" s="4"/>
      <c r="C2" s="7"/>
      <c r="D2" s="7"/>
      <c r="E2" s="7"/>
      <c r="F2" s="7"/>
      <c r="G2" s="7"/>
      <c r="H2" s="7"/>
      <c r="I2" s="7"/>
      <c r="J2" s="7"/>
      <c r="O2" s="7"/>
    </row>
    <row r="3" spans="2:38" ht="21" x14ac:dyDescent="0.35">
      <c r="B3" s="6" t="s">
        <v>29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S3" s="73"/>
    </row>
    <row r="4" spans="2:38" ht="15.75" x14ac:dyDescent="0.25">
      <c r="B4" s="8" t="s">
        <v>30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</row>
    <row r="5" spans="2:38" ht="9" customHeight="1" x14ac:dyDescent="0.2"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  <c r="O5" s="102"/>
    </row>
    <row r="6" spans="2:38" s="64" customFormat="1" ht="18" customHeight="1" x14ac:dyDescent="0.25">
      <c r="B6" s="61"/>
      <c r="C6" s="62" t="s">
        <v>8</v>
      </c>
      <c r="D6" s="62"/>
      <c r="E6" s="62"/>
      <c r="F6" s="62"/>
      <c r="G6" s="62"/>
      <c r="H6" s="62"/>
      <c r="I6" s="61"/>
      <c r="J6" s="61"/>
      <c r="K6" s="61"/>
      <c r="L6" s="87"/>
      <c r="M6" s="87"/>
      <c r="N6" s="87"/>
      <c r="O6" s="70" t="s">
        <v>3</v>
      </c>
      <c r="P6" s="87"/>
      <c r="Q6" s="87"/>
      <c r="R6" s="63"/>
    </row>
    <row r="7" spans="2:38" s="64" customFormat="1" ht="18" customHeight="1" x14ac:dyDescent="0.25">
      <c r="B7" s="61"/>
      <c r="C7" s="62" t="s">
        <v>9</v>
      </c>
      <c r="D7" s="62"/>
      <c r="E7" s="62"/>
      <c r="F7" s="88" t="s">
        <v>10</v>
      </c>
      <c r="G7" s="88"/>
      <c r="H7" s="88"/>
      <c r="I7" s="62" t="s">
        <v>11</v>
      </c>
      <c r="J7" s="62"/>
      <c r="K7" s="62"/>
      <c r="L7" s="61"/>
      <c r="M7" s="61"/>
      <c r="N7" s="61"/>
      <c r="O7" s="70" t="s">
        <v>12</v>
      </c>
      <c r="P7" s="61"/>
      <c r="Q7" s="61"/>
      <c r="R7" s="63"/>
    </row>
    <row r="8" spans="2:38" ht="32.1" customHeight="1" x14ac:dyDescent="0.25">
      <c r="B8" s="15" t="s">
        <v>13</v>
      </c>
      <c r="C8" s="16" t="s">
        <v>14</v>
      </c>
      <c r="D8" s="16" t="s">
        <v>15</v>
      </c>
      <c r="E8" s="17" t="s">
        <v>3</v>
      </c>
      <c r="F8" s="16" t="s">
        <v>16</v>
      </c>
      <c r="G8" s="16" t="s">
        <v>17</v>
      </c>
      <c r="H8" s="17" t="s">
        <v>3</v>
      </c>
      <c r="I8" s="89" t="s">
        <v>9</v>
      </c>
      <c r="J8" s="89" t="s">
        <v>10</v>
      </c>
      <c r="K8" s="89" t="s">
        <v>3</v>
      </c>
      <c r="L8" s="71" t="s">
        <v>18</v>
      </c>
      <c r="M8" s="71" t="s">
        <v>19</v>
      </c>
      <c r="N8" s="18" t="s">
        <v>20</v>
      </c>
      <c r="O8" s="70" t="s">
        <v>31</v>
      </c>
      <c r="P8" s="71" t="s">
        <v>22</v>
      </c>
      <c r="Q8" s="71" t="s">
        <v>23</v>
      </c>
      <c r="R8" s="2"/>
    </row>
    <row r="9" spans="2:38" ht="15.75" x14ac:dyDescent="0.25">
      <c r="B9" s="12" t="s">
        <v>24</v>
      </c>
      <c r="C9" s="98"/>
      <c r="D9" s="98"/>
      <c r="E9" s="98"/>
      <c r="F9" s="98"/>
      <c r="G9" s="98"/>
      <c r="H9" s="98"/>
      <c r="I9" s="98"/>
      <c r="J9" s="98"/>
      <c r="K9" s="98"/>
      <c r="L9" s="98"/>
      <c r="M9" s="98"/>
      <c r="N9" s="98"/>
      <c r="O9" s="104"/>
      <c r="P9" s="105"/>
      <c r="Q9" s="105"/>
    </row>
    <row r="10" spans="2:38" ht="16.5" customHeight="1" x14ac:dyDescent="0.25">
      <c r="B10" s="23">
        <v>2010</v>
      </c>
      <c r="C10" s="21">
        <v>12160.696</v>
      </c>
      <c r="D10" s="21">
        <v>1818.143</v>
      </c>
      <c r="E10" s="22">
        <f t="shared" ref="E10:E21" si="0">C10+D10</f>
        <v>13978.839</v>
      </c>
      <c r="F10" s="21">
        <v>2324.712</v>
      </c>
      <c r="G10" s="21">
        <v>3375.0909999999999</v>
      </c>
      <c r="H10" s="22">
        <f t="shared" ref="H10:H21" si="1">F10+G10</f>
        <v>5699.8029999999999</v>
      </c>
      <c r="I10" s="21">
        <v>794.16200000000003</v>
      </c>
      <c r="J10" s="21">
        <v>2610.931</v>
      </c>
      <c r="K10" s="22">
        <f t="shared" ref="K10:K21" si="2">I10+J10</f>
        <v>3405.0929999999998</v>
      </c>
      <c r="L10" s="21">
        <v>1226.367</v>
      </c>
      <c r="M10" s="21">
        <v>310.96899999999999</v>
      </c>
      <c r="N10" s="98">
        <v>180.55699999999999</v>
      </c>
      <c r="O10" s="22">
        <f t="shared" ref="O10:O21" si="3">E10+H10+K10+L10+M10+N10</f>
        <v>24801.628000000001</v>
      </c>
      <c r="P10" s="22">
        <f t="shared" ref="P10:P21" si="4">E10+I10</f>
        <v>14773.001</v>
      </c>
      <c r="Q10" s="22">
        <f t="shared" ref="Q10:Q21" si="5">H10+J10</f>
        <v>8310.7340000000004</v>
      </c>
    </row>
    <row r="11" spans="2:38" ht="16.5" customHeight="1" x14ac:dyDescent="0.25">
      <c r="B11" s="77" t="s">
        <v>25</v>
      </c>
      <c r="C11" s="20">
        <v>11843.885200000006</v>
      </c>
      <c r="D11" s="20">
        <v>1782.2452666666666</v>
      </c>
      <c r="E11" s="93">
        <f t="shared" si="0"/>
        <v>13626.130466666673</v>
      </c>
      <c r="F11" s="20">
        <v>2463.2148811198622</v>
      </c>
      <c r="G11" s="20">
        <v>3407.2922359999998</v>
      </c>
      <c r="H11" s="93">
        <f t="shared" si="1"/>
        <v>5870.5071171198615</v>
      </c>
      <c r="I11" s="20">
        <v>757.2</v>
      </c>
      <c r="J11" s="20">
        <v>2653.8</v>
      </c>
      <c r="K11" s="93">
        <f t="shared" si="2"/>
        <v>3411</v>
      </c>
      <c r="L11" s="20">
        <v>1203</v>
      </c>
      <c r="M11" s="20">
        <v>278</v>
      </c>
      <c r="N11" s="106">
        <v>181.37780246518645</v>
      </c>
      <c r="O11" s="93">
        <f t="shared" si="3"/>
        <v>24570.015386251722</v>
      </c>
      <c r="P11" s="93">
        <f t="shared" si="4"/>
        <v>14383.330466666674</v>
      </c>
      <c r="Q11" s="93">
        <f t="shared" si="5"/>
        <v>8524.3071171198608</v>
      </c>
    </row>
    <row r="12" spans="2:38" ht="16.5" customHeight="1" x14ac:dyDescent="0.25">
      <c r="B12" s="23">
        <v>2012</v>
      </c>
      <c r="C12" s="21">
        <v>11440.714</v>
      </c>
      <c r="D12" s="21">
        <v>1765.5049999999994</v>
      </c>
      <c r="E12" s="22">
        <f t="shared" si="0"/>
        <v>13206.218999999999</v>
      </c>
      <c r="F12" s="21">
        <v>2732.9367693352756</v>
      </c>
      <c r="G12" s="21">
        <v>3418.4705000000008</v>
      </c>
      <c r="H12" s="22">
        <f t="shared" si="1"/>
        <v>6151.4072693352764</v>
      </c>
      <c r="I12" s="21">
        <v>731.03200000000004</v>
      </c>
      <c r="J12" s="21">
        <v>2722.8449999999998</v>
      </c>
      <c r="K12" s="22">
        <f t="shared" si="2"/>
        <v>3453.877</v>
      </c>
      <c r="L12" s="21">
        <v>1242.992</v>
      </c>
      <c r="M12" s="21">
        <v>169.155</v>
      </c>
      <c r="N12" s="98">
        <v>179.73699999999999</v>
      </c>
      <c r="O12" s="22">
        <f t="shared" si="3"/>
        <v>24403.387269335275</v>
      </c>
      <c r="P12" s="22">
        <f t="shared" si="4"/>
        <v>13937.250999999998</v>
      </c>
      <c r="Q12" s="22">
        <f t="shared" si="5"/>
        <v>8874.2522693352767</v>
      </c>
    </row>
    <row r="13" spans="2:38" ht="16.5" customHeight="1" x14ac:dyDescent="0.25">
      <c r="B13" s="19">
        <v>2013</v>
      </c>
      <c r="C13" s="20">
        <v>10706.431</v>
      </c>
      <c r="D13" s="20">
        <v>1645.9360000000004</v>
      </c>
      <c r="E13" s="93">
        <f t="shared" si="0"/>
        <v>12352.367</v>
      </c>
      <c r="F13" s="20">
        <v>2587.2000000000007</v>
      </c>
      <c r="G13" s="20">
        <v>3488.4092999999998</v>
      </c>
      <c r="H13" s="93">
        <f t="shared" si="1"/>
        <v>6075.6093000000001</v>
      </c>
      <c r="I13" s="20">
        <v>636.41499999999996</v>
      </c>
      <c r="J13" s="20">
        <v>2312.3130000000001</v>
      </c>
      <c r="K13" s="93">
        <f t="shared" si="2"/>
        <v>2948.7280000000001</v>
      </c>
      <c r="L13" s="20">
        <v>1190.952</v>
      </c>
      <c r="M13" s="20">
        <v>173.114</v>
      </c>
      <c r="N13" s="106">
        <v>135.179</v>
      </c>
      <c r="O13" s="93">
        <f t="shared" si="3"/>
        <v>22875.949300000004</v>
      </c>
      <c r="P13" s="93">
        <f t="shared" si="4"/>
        <v>12988.781999999999</v>
      </c>
      <c r="Q13" s="93">
        <f t="shared" si="5"/>
        <v>8387.9223000000002</v>
      </c>
    </row>
    <row r="14" spans="2:38" ht="16.5" customHeight="1" x14ac:dyDescent="0.25">
      <c r="B14" s="23">
        <v>2014</v>
      </c>
      <c r="C14" s="21">
        <v>10394.829</v>
      </c>
      <c r="D14" s="21">
        <v>1572.5836000000006</v>
      </c>
      <c r="E14" s="22">
        <f t="shared" si="0"/>
        <v>11967.4126</v>
      </c>
      <c r="F14" s="21">
        <v>2612.9789999999989</v>
      </c>
      <c r="G14" s="21">
        <v>3881.1047999999992</v>
      </c>
      <c r="H14" s="22">
        <f t="shared" si="1"/>
        <v>6494.0837999999985</v>
      </c>
      <c r="I14" s="21">
        <v>818.36300000000006</v>
      </c>
      <c r="J14" s="21">
        <v>2423.9749999999999</v>
      </c>
      <c r="K14" s="22">
        <f t="shared" si="2"/>
        <v>3242.3379999999997</v>
      </c>
      <c r="L14" s="21">
        <v>1243.5899999999999</v>
      </c>
      <c r="M14" s="21">
        <v>165.49700000000001</v>
      </c>
      <c r="N14" s="98">
        <v>158.262</v>
      </c>
      <c r="O14" s="22">
        <f t="shared" si="3"/>
        <v>23271.183399999994</v>
      </c>
      <c r="P14" s="22">
        <f t="shared" si="4"/>
        <v>12785.775599999999</v>
      </c>
      <c r="Q14" s="22">
        <f t="shared" si="5"/>
        <v>8918.0587999999989</v>
      </c>
      <c r="W14" s="94"/>
      <c r="X14" s="94"/>
      <c r="Y14" s="94"/>
      <c r="Z14" s="94"/>
      <c r="AA14" s="94"/>
      <c r="AB14" s="94"/>
      <c r="AC14" s="94"/>
      <c r="AD14" s="94"/>
      <c r="AE14" s="94"/>
      <c r="AF14" s="94"/>
      <c r="AG14" s="94"/>
      <c r="AH14" s="94"/>
      <c r="AI14" s="94"/>
      <c r="AJ14" s="94"/>
      <c r="AK14" s="94"/>
      <c r="AL14" s="94"/>
    </row>
    <row r="15" spans="2:38" ht="16.5" customHeight="1" x14ac:dyDescent="0.25">
      <c r="B15" s="19">
        <v>2015</v>
      </c>
      <c r="C15" s="20">
        <v>11217.004999999999</v>
      </c>
      <c r="D15" s="20">
        <v>1607.8230000000001</v>
      </c>
      <c r="E15" s="93">
        <f t="shared" si="0"/>
        <v>12824.828</v>
      </c>
      <c r="F15" s="20">
        <v>2537.9130000000005</v>
      </c>
      <c r="G15" s="20">
        <v>3837.2909999999993</v>
      </c>
      <c r="H15" s="93">
        <f t="shared" si="1"/>
        <v>6375.2039999999997</v>
      </c>
      <c r="I15" s="20">
        <v>797.87</v>
      </c>
      <c r="J15" s="20">
        <v>2496.2469999999998</v>
      </c>
      <c r="K15" s="93">
        <f t="shared" si="2"/>
        <v>3294.1169999999997</v>
      </c>
      <c r="L15" s="20">
        <v>1294.9849999999999</v>
      </c>
      <c r="M15" s="20">
        <v>190.77199999999999</v>
      </c>
      <c r="N15" s="106">
        <v>161.95699999999999</v>
      </c>
      <c r="O15" s="93">
        <f t="shared" si="3"/>
        <v>24141.862999999998</v>
      </c>
      <c r="P15" s="93">
        <f t="shared" si="4"/>
        <v>13622.698</v>
      </c>
      <c r="Q15" s="93">
        <f t="shared" si="5"/>
        <v>8871.4509999999991</v>
      </c>
      <c r="W15" s="94"/>
      <c r="X15" s="94"/>
      <c r="Y15" s="94"/>
      <c r="Z15" s="94"/>
      <c r="AA15" s="94"/>
      <c r="AB15" s="94"/>
      <c r="AC15" s="94"/>
      <c r="AD15" s="94"/>
      <c r="AE15" s="94"/>
      <c r="AF15" s="94"/>
      <c r="AG15" s="94"/>
      <c r="AH15" s="94"/>
      <c r="AI15" s="94"/>
      <c r="AJ15" s="94"/>
      <c r="AK15" s="94"/>
      <c r="AL15" s="94"/>
    </row>
    <row r="16" spans="2:38" ht="16.5" customHeight="1" x14ac:dyDescent="0.25">
      <c r="B16" s="23">
        <v>2016</v>
      </c>
      <c r="C16" s="21">
        <v>11865.206</v>
      </c>
      <c r="D16" s="21">
        <v>1682.9290000000001</v>
      </c>
      <c r="E16" s="22">
        <f t="shared" si="0"/>
        <v>13548.135</v>
      </c>
      <c r="F16" s="21">
        <v>2707.6895189292541</v>
      </c>
      <c r="G16" s="21">
        <v>3846.7208672727265</v>
      </c>
      <c r="H16" s="22">
        <f t="shared" si="1"/>
        <v>6554.4103862019801</v>
      </c>
      <c r="I16" s="21">
        <v>780.20500000000004</v>
      </c>
      <c r="J16" s="21">
        <v>2347.864</v>
      </c>
      <c r="K16" s="22">
        <f t="shared" si="2"/>
        <v>3128.069</v>
      </c>
      <c r="L16" s="21">
        <v>1223.6379999999999</v>
      </c>
      <c r="M16" s="21">
        <v>186.62700000000001</v>
      </c>
      <c r="N16" s="98">
        <v>192.98099999999999</v>
      </c>
      <c r="O16" s="22">
        <f t="shared" si="3"/>
        <v>24833.860386201977</v>
      </c>
      <c r="P16" s="22">
        <f t="shared" si="4"/>
        <v>14328.34</v>
      </c>
      <c r="Q16" s="22">
        <f t="shared" si="5"/>
        <v>8902.2743862019797</v>
      </c>
      <c r="W16" s="94"/>
      <c r="X16" s="94"/>
      <c r="Y16" s="94"/>
      <c r="Z16" s="94"/>
      <c r="AA16" s="94"/>
      <c r="AB16" s="94"/>
      <c r="AC16" s="94"/>
      <c r="AD16" s="94"/>
      <c r="AE16" s="94"/>
      <c r="AF16" s="94"/>
      <c r="AG16" s="94"/>
      <c r="AH16" s="94"/>
      <c r="AI16" s="94"/>
      <c r="AJ16" s="94"/>
      <c r="AK16" s="94"/>
      <c r="AL16" s="94"/>
    </row>
    <row r="17" spans="2:38" ht="16.5" customHeight="1" x14ac:dyDescent="0.25">
      <c r="B17" s="27">
        <v>2017</v>
      </c>
      <c r="C17" s="20">
        <v>12047.094999999999</v>
      </c>
      <c r="D17" s="20">
        <v>1536.404</v>
      </c>
      <c r="E17" s="93">
        <f t="shared" si="0"/>
        <v>13583.499</v>
      </c>
      <c r="F17" s="20">
        <v>2624.877471910112</v>
      </c>
      <c r="G17" s="20">
        <v>4065.2070000000008</v>
      </c>
      <c r="H17" s="93">
        <f t="shared" si="1"/>
        <v>6690.0844719101133</v>
      </c>
      <c r="I17" s="20">
        <v>782.346</v>
      </c>
      <c r="J17" s="20">
        <v>2537.6640000000002</v>
      </c>
      <c r="K17" s="93">
        <f t="shared" si="2"/>
        <v>3320.01</v>
      </c>
      <c r="L17" s="20">
        <v>1241.086</v>
      </c>
      <c r="M17" s="20">
        <v>209.29400000000001</v>
      </c>
      <c r="N17" s="106">
        <v>168.196</v>
      </c>
      <c r="O17" s="93">
        <f t="shared" si="3"/>
        <v>25212.169471910114</v>
      </c>
      <c r="P17" s="93">
        <f t="shared" si="4"/>
        <v>14365.844999999999</v>
      </c>
      <c r="Q17" s="93">
        <f t="shared" si="5"/>
        <v>9227.7484719101139</v>
      </c>
      <c r="W17" s="94"/>
      <c r="X17" s="94"/>
      <c r="Y17" s="94"/>
      <c r="Z17" s="94"/>
      <c r="AA17" s="94"/>
      <c r="AB17" s="94"/>
      <c r="AC17" s="94"/>
      <c r="AD17" s="94"/>
      <c r="AE17" s="94"/>
      <c r="AF17" s="94"/>
      <c r="AG17" s="94"/>
      <c r="AH17" s="94"/>
      <c r="AI17" s="94"/>
      <c r="AJ17" s="94"/>
      <c r="AK17" s="94"/>
      <c r="AL17" s="94"/>
    </row>
    <row r="18" spans="2:38" ht="16.5" customHeight="1" x14ac:dyDescent="0.25">
      <c r="B18" s="24">
        <v>2018</v>
      </c>
      <c r="C18" s="21">
        <v>12091.522999999999</v>
      </c>
      <c r="D18" s="21">
        <v>1693.865</v>
      </c>
      <c r="E18" s="22">
        <f t="shared" si="0"/>
        <v>13785.387999999999</v>
      </c>
      <c r="F18" s="21">
        <v>2736.105</v>
      </c>
      <c r="G18" s="21">
        <v>4591.7230000000009</v>
      </c>
      <c r="H18" s="22">
        <f t="shared" si="1"/>
        <v>7327.8280000000013</v>
      </c>
      <c r="I18" s="21">
        <v>600.76800000000003</v>
      </c>
      <c r="J18" s="21">
        <v>2321.6849999999999</v>
      </c>
      <c r="K18" s="22">
        <f t="shared" si="2"/>
        <v>2922.453</v>
      </c>
      <c r="L18" s="21">
        <v>1152.549</v>
      </c>
      <c r="M18" s="21">
        <v>186.874</v>
      </c>
      <c r="N18" s="98">
        <v>130.84100000000001</v>
      </c>
      <c r="O18" s="22">
        <f t="shared" si="3"/>
        <v>25505.933000000001</v>
      </c>
      <c r="P18" s="22">
        <f t="shared" si="4"/>
        <v>14386.155999999999</v>
      </c>
      <c r="Q18" s="22">
        <f t="shared" si="5"/>
        <v>9649.5130000000008</v>
      </c>
      <c r="W18" s="94"/>
      <c r="X18" s="94"/>
      <c r="Y18" s="94"/>
      <c r="Z18" s="94"/>
      <c r="AA18" s="94"/>
      <c r="AB18" s="94"/>
      <c r="AC18" s="94"/>
      <c r="AD18" s="94"/>
      <c r="AE18" s="94"/>
      <c r="AF18" s="94"/>
      <c r="AG18" s="94"/>
      <c r="AH18" s="94"/>
      <c r="AI18" s="94"/>
      <c r="AJ18" s="94"/>
      <c r="AK18" s="94"/>
      <c r="AL18" s="94"/>
    </row>
    <row r="19" spans="2:38" ht="16.5" customHeight="1" x14ac:dyDescent="0.25">
      <c r="B19" s="27">
        <v>2019</v>
      </c>
      <c r="C19" s="20">
        <v>12700.321</v>
      </c>
      <c r="D19" s="20">
        <v>1731.098</v>
      </c>
      <c r="E19" s="93">
        <f t="shared" si="0"/>
        <v>14431.419</v>
      </c>
      <c r="F19" s="20">
        <v>2619.0920000000001</v>
      </c>
      <c r="G19" s="20">
        <v>3926.4850000000001</v>
      </c>
      <c r="H19" s="93">
        <f t="shared" si="1"/>
        <v>6545.5770000000002</v>
      </c>
      <c r="I19" s="20">
        <v>627.92499999999995</v>
      </c>
      <c r="J19" s="20">
        <v>2368.607</v>
      </c>
      <c r="K19" s="93">
        <f t="shared" si="2"/>
        <v>2996.5320000000002</v>
      </c>
      <c r="L19" s="20">
        <v>1268.788</v>
      </c>
      <c r="M19" s="20">
        <v>188.80799999999999</v>
      </c>
      <c r="N19" s="106">
        <v>134.80600000000001</v>
      </c>
      <c r="O19" s="93">
        <f t="shared" si="3"/>
        <v>25565.93</v>
      </c>
      <c r="P19" s="93">
        <f t="shared" si="4"/>
        <v>15059.343999999999</v>
      </c>
      <c r="Q19" s="93">
        <f t="shared" si="5"/>
        <v>8914.1840000000011</v>
      </c>
      <c r="W19" s="94"/>
      <c r="X19" s="94"/>
      <c r="Y19" s="94"/>
      <c r="Z19" s="94"/>
      <c r="AA19" s="94"/>
      <c r="AB19" s="94"/>
      <c r="AC19" s="94"/>
      <c r="AD19" s="94"/>
      <c r="AE19" s="94"/>
      <c r="AF19" s="94"/>
      <c r="AG19" s="94"/>
      <c r="AH19" s="94"/>
      <c r="AI19" s="94"/>
      <c r="AJ19" s="94"/>
      <c r="AK19" s="94"/>
      <c r="AL19" s="94"/>
    </row>
    <row r="20" spans="2:38" ht="16.5" customHeight="1" x14ac:dyDescent="0.25">
      <c r="B20" s="80">
        <v>2020</v>
      </c>
      <c r="C20" s="81">
        <v>11602.996999999999</v>
      </c>
      <c r="D20" s="81">
        <v>1336.4760000000001</v>
      </c>
      <c r="E20" s="107">
        <f t="shared" si="0"/>
        <v>12939.473</v>
      </c>
      <c r="F20" s="81">
        <v>2344.4290000000001</v>
      </c>
      <c r="G20" s="81">
        <v>3336.2270000000003</v>
      </c>
      <c r="H20" s="107">
        <f t="shared" si="1"/>
        <v>5680.6560000000009</v>
      </c>
      <c r="I20" s="81">
        <v>537.375</v>
      </c>
      <c r="J20" s="81">
        <v>1870.941</v>
      </c>
      <c r="K20" s="107">
        <f t="shared" si="2"/>
        <v>2408.3159999999998</v>
      </c>
      <c r="L20" s="81">
        <v>1175.922</v>
      </c>
      <c r="M20" s="81">
        <v>201.61500000000001</v>
      </c>
      <c r="N20" s="108">
        <v>85.888000000000005</v>
      </c>
      <c r="O20" s="22">
        <f t="shared" si="3"/>
        <v>22491.87</v>
      </c>
      <c r="P20" s="22">
        <f t="shared" si="4"/>
        <v>13476.848</v>
      </c>
      <c r="Q20" s="22">
        <f t="shared" si="5"/>
        <v>7551.5970000000007</v>
      </c>
      <c r="W20" s="94"/>
      <c r="X20" s="94"/>
      <c r="Y20" s="94"/>
      <c r="Z20" s="94"/>
      <c r="AA20" s="94"/>
      <c r="AB20" s="94"/>
      <c r="AC20" s="94"/>
      <c r="AD20" s="94"/>
      <c r="AE20" s="94"/>
      <c r="AF20" s="94"/>
      <c r="AG20" s="94"/>
      <c r="AH20" s="94"/>
      <c r="AI20" s="94"/>
      <c r="AJ20" s="94"/>
      <c r="AK20" s="94"/>
      <c r="AL20" s="94"/>
    </row>
    <row r="21" spans="2:38" ht="16.5" customHeight="1" x14ac:dyDescent="0.25">
      <c r="B21" s="27">
        <v>2021</v>
      </c>
      <c r="C21" s="20">
        <v>12807.768</v>
      </c>
      <c r="D21" s="20">
        <v>1494.2809999999999</v>
      </c>
      <c r="E21" s="93">
        <f t="shared" si="0"/>
        <v>14302.048999999999</v>
      </c>
      <c r="F21" s="20">
        <v>2719.652</v>
      </c>
      <c r="G21" s="20">
        <v>4867.6440946493522</v>
      </c>
      <c r="H21" s="93">
        <f t="shared" si="1"/>
        <v>7587.2960946493522</v>
      </c>
      <c r="I21" s="20">
        <v>578.36699999999996</v>
      </c>
      <c r="J21" s="20">
        <v>2177.6869999999999</v>
      </c>
      <c r="K21" s="93">
        <f t="shared" si="2"/>
        <v>2756.0540000000001</v>
      </c>
      <c r="L21" s="20">
        <v>1393.694</v>
      </c>
      <c r="M21" s="20">
        <v>245.15600000000001</v>
      </c>
      <c r="N21" s="106">
        <v>156.32499999999999</v>
      </c>
      <c r="O21" s="93">
        <f t="shared" si="3"/>
        <v>26440.57409464935</v>
      </c>
      <c r="P21" s="93">
        <f t="shared" si="4"/>
        <v>14880.415999999999</v>
      </c>
      <c r="Q21" s="93">
        <f t="shared" si="5"/>
        <v>9764.983094649353</v>
      </c>
      <c r="W21" s="94"/>
      <c r="X21" s="94"/>
      <c r="Y21" s="94"/>
      <c r="Z21" s="94"/>
      <c r="AA21" s="94"/>
      <c r="AB21" s="94"/>
      <c r="AC21" s="94"/>
      <c r="AD21" s="94"/>
      <c r="AE21" s="94"/>
      <c r="AF21" s="94"/>
      <c r="AG21" s="94"/>
      <c r="AH21" s="94"/>
      <c r="AI21" s="94"/>
      <c r="AJ21" s="94"/>
      <c r="AK21" s="94"/>
      <c r="AL21" s="94"/>
    </row>
    <row r="22" spans="2:38" ht="16.5" customHeight="1" x14ac:dyDescent="0.25">
      <c r="B22" s="24">
        <v>2022</v>
      </c>
      <c r="C22" s="21">
        <v>12999.347</v>
      </c>
      <c r="D22" s="21">
        <v>1432.1030000000001</v>
      </c>
      <c r="E22" s="22">
        <f>C22+D22</f>
        <v>14431.45</v>
      </c>
      <c r="F22" s="21">
        <v>2845.7759999999998</v>
      </c>
      <c r="G22" s="21">
        <v>5238.189526000001</v>
      </c>
      <c r="H22" s="22">
        <f>F22+G22</f>
        <v>8083.9655260000009</v>
      </c>
      <c r="I22" s="21">
        <v>537.33399999999995</v>
      </c>
      <c r="J22" s="21">
        <v>2238.1239999999998</v>
      </c>
      <c r="K22" s="22">
        <f>I22+J22</f>
        <v>2775.4579999999996</v>
      </c>
      <c r="L22" s="21">
        <v>1278.8150000000001</v>
      </c>
      <c r="M22" s="21">
        <v>231.06800000000001</v>
      </c>
      <c r="N22" s="98">
        <v>152.66399999999999</v>
      </c>
      <c r="O22" s="22">
        <f>E22+H22+K22+L22+M22+N22</f>
        <v>26953.420525999998</v>
      </c>
      <c r="P22" s="22">
        <f>E22+I22</f>
        <v>14968.784000000001</v>
      </c>
      <c r="Q22" s="22">
        <f>H22+J22</f>
        <v>10322.089526</v>
      </c>
      <c r="W22" s="94"/>
      <c r="X22" s="94"/>
      <c r="Y22" s="94"/>
      <c r="Z22" s="94"/>
      <c r="AA22" s="94"/>
      <c r="AB22" s="94"/>
      <c r="AC22" s="94"/>
      <c r="AD22" s="94"/>
      <c r="AE22" s="94"/>
      <c r="AF22" s="94"/>
      <c r="AG22" s="94"/>
      <c r="AH22" s="94"/>
      <c r="AI22" s="94"/>
      <c r="AJ22" s="94"/>
      <c r="AK22" s="94"/>
      <c r="AL22" s="94"/>
    </row>
    <row r="23" spans="2:38" ht="16.5" customHeight="1" x14ac:dyDescent="0.25">
      <c r="B23" s="27">
        <v>2023</v>
      </c>
      <c r="C23" s="20">
        <v>14613.198</v>
      </c>
      <c r="D23" s="20">
        <v>1492.104</v>
      </c>
      <c r="E23" s="93">
        <f>C23+D23</f>
        <v>16105.302</v>
      </c>
      <c r="F23" s="20">
        <v>2841.2069999999999</v>
      </c>
      <c r="G23" s="20">
        <v>4628.0883160000003</v>
      </c>
      <c r="H23" s="93">
        <f>F23+G23</f>
        <v>7469.2953159999997</v>
      </c>
      <c r="I23" s="20">
        <v>667.72500000000002</v>
      </c>
      <c r="J23" s="20">
        <v>2239.0650000000001</v>
      </c>
      <c r="K23" s="93">
        <f>I23+J23</f>
        <v>2906.79</v>
      </c>
      <c r="L23" s="20">
        <v>1594.3309999999999</v>
      </c>
      <c r="M23" s="20">
        <v>354.745</v>
      </c>
      <c r="N23" s="106">
        <v>132.24600000000001</v>
      </c>
      <c r="O23" s="93">
        <f>E23+H23+K23+L23+M23+N23</f>
        <v>28562.709315999997</v>
      </c>
      <c r="P23" s="93">
        <f>E23+I23</f>
        <v>16773.026999999998</v>
      </c>
      <c r="Q23" s="93">
        <f>H23+J23</f>
        <v>9708.3603160000002</v>
      </c>
      <c r="W23" s="94"/>
      <c r="X23" s="94"/>
      <c r="Y23" s="94"/>
      <c r="Z23" s="94"/>
      <c r="AA23" s="94"/>
      <c r="AB23" s="94"/>
      <c r="AC23" s="94"/>
      <c r="AD23" s="94"/>
      <c r="AE23" s="94"/>
      <c r="AF23" s="94"/>
      <c r="AG23" s="94"/>
      <c r="AH23" s="94"/>
      <c r="AI23" s="94"/>
      <c r="AJ23" s="94"/>
      <c r="AK23" s="94"/>
      <c r="AL23" s="94"/>
    </row>
    <row r="24" spans="2:38" ht="16.5" customHeight="1" x14ac:dyDescent="0.25">
      <c r="B24" s="24">
        <v>2024</v>
      </c>
      <c r="C24" s="21">
        <v>14628.417539287257</v>
      </c>
      <c r="D24" s="21">
        <v>1531.6446080085091</v>
      </c>
      <c r="E24" s="22">
        <f t="shared" ref="E24" si="6">C24+D24</f>
        <v>16160.062147295766</v>
      </c>
      <c r="F24" s="21">
        <v>2833.4293417143658</v>
      </c>
      <c r="G24" s="21">
        <v>5218.3275716966536</v>
      </c>
      <c r="H24" s="22">
        <f t="shared" ref="H24" si="7">F24+G24</f>
        <v>8051.7569134110199</v>
      </c>
      <c r="I24" s="21">
        <v>685.49695514744747</v>
      </c>
      <c r="J24" s="21">
        <v>2204.3801373232327</v>
      </c>
      <c r="K24" s="22">
        <f t="shared" ref="K24" si="8">I24+J24</f>
        <v>2889.8770924706801</v>
      </c>
      <c r="L24" s="21">
        <v>1309.532053280441</v>
      </c>
      <c r="M24" s="21">
        <v>438.40363743644781</v>
      </c>
      <c r="N24" s="98">
        <v>155.6877004591658</v>
      </c>
      <c r="O24" s="22">
        <f>E24+H24+K24+L24+M24+N24</f>
        <v>29005.319544353522</v>
      </c>
      <c r="P24" s="22">
        <f>E24+I24</f>
        <v>16845.559102443214</v>
      </c>
      <c r="Q24" s="22">
        <f>H24+J24</f>
        <v>10256.137050734253</v>
      </c>
      <c r="W24" s="94"/>
      <c r="X24" s="94"/>
      <c r="Y24" s="94"/>
      <c r="Z24" s="94"/>
      <c r="AA24" s="94"/>
      <c r="AB24" s="94"/>
      <c r="AC24" s="94"/>
      <c r="AD24" s="94"/>
      <c r="AE24" s="94"/>
      <c r="AF24" s="94"/>
      <c r="AG24" s="94"/>
      <c r="AH24" s="94"/>
      <c r="AI24" s="94"/>
      <c r="AJ24" s="94"/>
      <c r="AK24" s="94"/>
      <c r="AL24" s="94"/>
    </row>
    <row r="25" spans="2:38" ht="16.5" customHeight="1" x14ac:dyDescent="0.25">
      <c r="B25" s="114" t="s">
        <v>60</v>
      </c>
      <c r="C25" s="115">
        <v>14518.120167807945</v>
      </c>
      <c r="D25" s="115">
        <v>1528.6943534640782</v>
      </c>
      <c r="E25" s="120">
        <f>C25+D25</f>
        <v>16046.814521272023</v>
      </c>
      <c r="F25" s="115">
        <v>3039.4610430141056</v>
      </c>
      <c r="G25" s="115">
        <v>5441.3266446571906</v>
      </c>
      <c r="H25" s="120">
        <f>F25+G25</f>
        <v>8480.7876876712962</v>
      </c>
      <c r="I25" s="115">
        <v>689.05865486881464</v>
      </c>
      <c r="J25" s="115">
        <v>2253.6631370510781</v>
      </c>
      <c r="K25" s="120">
        <f>I25+J25</f>
        <v>2942.7217919198929</v>
      </c>
      <c r="L25" s="115">
        <v>1371.6893971196769</v>
      </c>
      <c r="M25" s="115">
        <v>434.40850749503977</v>
      </c>
      <c r="N25" s="121">
        <v>166.09893637153579</v>
      </c>
      <c r="O25" s="120">
        <f>E25+H25+K25+L25+M25+N25</f>
        <v>29442.520841849459</v>
      </c>
      <c r="P25" s="120">
        <f>E25+I25</f>
        <v>16735.873176140838</v>
      </c>
      <c r="Q25" s="120">
        <f>H25+J25</f>
        <v>10734.450824722375</v>
      </c>
      <c r="W25" s="94"/>
      <c r="X25" s="94"/>
      <c r="Y25" s="94"/>
      <c r="Z25" s="94"/>
      <c r="AA25" s="94"/>
      <c r="AB25" s="94"/>
      <c r="AC25" s="94"/>
      <c r="AD25" s="94"/>
      <c r="AE25" s="94"/>
      <c r="AF25" s="94"/>
      <c r="AG25" s="94"/>
      <c r="AH25" s="94"/>
      <c r="AI25" s="94"/>
      <c r="AJ25" s="94"/>
      <c r="AK25" s="94"/>
      <c r="AL25" s="94"/>
    </row>
    <row r="26" spans="2:38" ht="9" customHeight="1" x14ac:dyDescent="0.25">
      <c r="B26" s="25"/>
      <c r="C26" s="95"/>
      <c r="D26" s="95"/>
      <c r="E26" s="96"/>
      <c r="F26" s="95"/>
      <c r="G26" s="26"/>
      <c r="H26" s="96"/>
      <c r="I26" s="109"/>
      <c r="J26" s="109"/>
      <c r="K26" s="96"/>
      <c r="L26" s="109"/>
      <c r="M26" s="95"/>
      <c r="N26" s="109"/>
      <c r="O26" s="96"/>
      <c r="P26" s="26"/>
      <c r="Q26" s="26"/>
      <c r="W26" s="94"/>
      <c r="X26" s="94"/>
      <c r="Y26" s="94"/>
      <c r="Z26" s="94"/>
      <c r="AA26" s="94"/>
      <c r="AB26" s="94"/>
      <c r="AC26" s="94"/>
      <c r="AD26" s="94"/>
      <c r="AE26" s="94"/>
      <c r="AF26" s="94"/>
      <c r="AG26" s="94"/>
      <c r="AH26" s="94"/>
      <c r="AI26" s="94"/>
      <c r="AJ26" s="94"/>
      <c r="AK26" s="94"/>
      <c r="AL26" s="94"/>
    </row>
    <row r="27" spans="2:38" ht="15" customHeight="1" x14ac:dyDescent="0.25">
      <c r="B27" s="12" t="s">
        <v>0</v>
      </c>
      <c r="C27" s="21"/>
      <c r="D27" s="21"/>
      <c r="E27" s="22"/>
      <c r="F27" s="21"/>
      <c r="G27" s="21"/>
      <c r="H27" s="22"/>
      <c r="I27" s="14"/>
      <c r="J27" s="14"/>
      <c r="K27" s="22"/>
      <c r="L27" s="21"/>
      <c r="M27" s="21"/>
      <c r="N27" s="98"/>
      <c r="O27" s="22"/>
      <c r="P27" s="22"/>
      <c r="Q27" s="22"/>
      <c r="W27" s="94"/>
      <c r="X27" s="94"/>
      <c r="Y27" s="94"/>
      <c r="Z27" s="94"/>
      <c r="AA27" s="94"/>
      <c r="AB27" s="94"/>
      <c r="AC27" s="94"/>
      <c r="AD27" s="94"/>
      <c r="AE27" s="94"/>
      <c r="AF27" s="94"/>
      <c r="AG27" s="94"/>
      <c r="AH27" s="94"/>
      <c r="AI27" s="94"/>
      <c r="AJ27" s="94"/>
      <c r="AK27" s="94"/>
      <c r="AL27" s="94"/>
    </row>
    <row r="28" spans="2:38" ht="7.9" customHeight="1" x14ac:dyDescent="0.2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W28" s="94"/>
      <c r="X28" s="94"/>
      <c r="Y28" s="94"/>
      <c r="Z28" s="94"/>
      <c r="AA28" s="94"/>
      <c r="AB28" s="94"/>
      <c r="AC28" s="94"/>
      <c r="AD28" s="94"/>
      <c r="AE28" s="94"/>
      <c r="AF28" s="94"/>
      <c r="AG28" s="94"/>
      <c r="AH28" s="94"/>
      <c r="AI28" s="94"/>
      <c r="AJ28" s="94"/>
      <c r="AK28" s="94"/>
      <c r="AL28" s="94"/>
    </row>
    <row r="29" spans="2:38" ht="16.5" customHeight="1" x14ac:dyDescent="0.25">
      <c r="B29" s="124">
        <v>2026</v>
      </c>
      <c r="C29" s="125">
        <v>14171.449910225143</v>
      </c>
      <c r="D29" s="125">
        <v>1519.2161161102069</v>
      </c>
      <c r="E29" s="127">
        <f t="shared" ref="E29:E51" si="9">C29+D29</f>
        <v>15690.66602633535</v>
      </c>
      <c r="F29" s="125">
        <v>3136.4561616252258</v>
      </c>
      <c r="G29" s="125">
        <v>5652.7928788486543</v>
      </c>
      <c r="H29" s="127">
        <f t="shared" ref="H29:H51" si="10">F29+G29</f>
        <v>8789.2490404738801</v>
      </c>
      <c r="I29" s="125">
        <v>693.42575040358224</v>
      </c>
      <c r="J29" s="125">
        <v>2300.3655891072676</v>
      </c>
      <c r="K29" s="127">
        <f t="shared" ref="K29:K51" si="11">I29+J29</f>
        <v>2993.7913395108499</v>
      </c>
      <c r="L29" s="125">
        <v>1425.6493579875676</v>
      </c>
      <c r="M29" s="125">
        <v>432.08910732265053</v>
      </c>
      <c r="N29" s="127">
        <v>173.53710516015718</v>
      </c>
      <c r="O29" s="125">
        <f>E29+H29+K29+L29+M29+N29</f>
        <v>29504.981976790459</v>
      </c>
      <c r="P29" s="127">
        <f>E29+I29</f>
        <v>16384.091776738933</v>
      </c>
      <c r="Q29" s="125">
        <f>H29+J29</f>
        <v>11089.614629581149</v>
      </c>
      <c r="W29" s="94"/>
      <c r="X29" s="94"/>
      <c r="Y29" s="94"/>
      <c r="Z29" s="94"/>
      <c r="AA29" s="94"/>
      <c r="AB29" s="94"/>
      <c r="AC29" s="94"/>
      <c r="AD29" s="94"/>
      <c r="AE29" s="94"/>
      <c r="AF29" s="94"/>
      <c r="AG29" s="94"/>
      <c r="AH29" s="94"/>
      <c r="AI29" s="94"/>
      <c r="AJ29" s="94"/>
      <c r="AK29" s="94"/>
      <c r="AL29" s="94"/>
    </row>
    <row r="30" spans="2:38" ht="16.5" customHeight="1" x14ac:dyDescent="0.25">
      <c r="B30" s="24">
        <v>2027</v>
      </c>
      <c r="C30" s="21">
        <v>13818.49972925469</v>
      </c>
      <c r="D30" s="21">
        <v>1512.8216821972171</v>
      </c>
      <c r="E30" s="22">
        <f t="shared" si="9"/>
        <v>15331.321411451907</v>
      </c>
      <c r="F30" s="21">
        <v>3207.243572864721</v>
      </c>
      <c r="G30" s="21">
        <v>5859.4560391577634</v>
      </c>
      <c r="H30" s="22">
        <f t="shared" si="10"/>
        <v>9066.6996120224849</v>
      </c>
      <c r="I30" s="21">
        <v>698.96625664810028</v>
      </c>
      <c r="J30" s="21">
        <v>2355.2459499767183</v>
      </c>
      <c r="K30" s="22">
        <f t="shared" si="11"/>
        <v>3054.2122066248185</v>
      </c>
      <c r="L30" s="21">
        <v>1471.9298795899297</v>
      </c>
      <c r="M30" s="21">
        <v>432.74804321131757</v>
      </c>
      <c r="N30" s="22">
        <v>178.39857397217165</v>
      </c>
      <c r="O30" s="21">
        <f>E30+H30+K30+L30+M30+N30</f>
        <v>29535.309726872634</v>
      </c>
      <c r="P30" s="22">
        <f>E30+I30</f>
        <v>16030.287668100007</v>
      </c>
      <c r="Q30" s="21">
        <f>H30+J30</f>
        <v>11421.945561999204</v>
      </c>
      <c r="W30" s="94"/>
      <c r="X30" s="94"/>
      <c r="Y30" s="94"/>
      <c r="Z30" s="94"/>
      <c r="AA30" s="94"/>
      <c r="AB30" s="94"/>
      <c r="AC30" s="94"/>
      <c r="AD30" s="94"/>
      <c r="AE30" s="94"/>
      <c r="AF30" s="94"/>
      <c r="AG30" s="94"/>
      <c r="AH30" s="94"/>
      <c r="AI30" s="94"/>
      <c r="AJ30" s="94"/>
      <c r="AK30" s="94"/>
      <c r="AL30" s="94"/>
    </row>
    <row r="31" spans="2:38" ht="16.5" customHeight="1" x14ac:dyDescent="0.25">
      <c r="B31" s="27">
        <v>2028</v>
      </c>
      <c r="C31" s="20">
        <v>13515.922466656</v>
      </c>
      <c r="D31" s="20">
        <v>1508.9124734007416</v>
      </c>
      <c r="E31" s="93">
        <f t="shared" si="9"/>
        <v>15024.834940056742</v>
      </c>
      <c r="F31" s="20">
        <v>3262.0189892661697</v>
      </c>
      <c r="G31" s="20">
        <v>6064.4127852307347</v>
      </c>
      <c r="H31" s="93">
        <f t="shared" si="10"/>
        <v>9326.4317744969048</v>
      </c>
      <c r="I31" s="20">
        <v>703.83133861269062</v>
      </c>
      <c r="J31" s="20">
        <v>2413.9264941815009</v>
      </c>
      <c r="K31" s="93">
        <f t="shared" si="11"/>
        <v>3117.7578327941915</v>
      </c>
      <c r="L31" s="20">
        <v>1508.1722897360573</v>
      </c>
      <c r="M31" s="20">
        <v>434.23150350344594</v>
      </c>
      <c r="N31" s="93">
        <v>181.58908054568781</v>
      </c>
      <c r="O31" s="20">
        <f>E31+H31+K31+L31+M31+N31</f>
        <v>29593.017421133027</v>
      </c>
      <c r="P31" s="93">
        <f>E31+I31</f>
        <v>15728.666278669432</v>
      </c>
      <c r="Q31" s="20">
        <f>H31+J31</f>
        <v>11740.358268678407</v>
      </c>
      <c r="W31" s="94"/>
      <c r="X31" s="94"/>
      <c r="Y31" s="94"/>
      <c r="Z31" s="94"/>
      <c r="AA31" s="94"/>
      <c r="AB31" s="94"/>
      <c r="AC31" s="94"/>
      <c r="AD31" s="94"/>
      <c r="AE31" s="94"/>
      <c r="AF31" s="94"/>
      <c r="AG31" s="94"/>
      <c r="AH31" s="94"/>
      <c r="AI31" s="94"/>
      <c r="AJ31" s="94"/>
      <c r="AK31" s="94"/>
      <c r="AL31" s="94"/>
    </row>
    <row r="32" spans="2:38" ht="16.5" customHeight="1" x14ac:dyDescent="0.25">
      <c r="B32" s="24">
        <v>2029</v>
      </c>
      <c r="C32" s="21">
        <v>13262.088171117579</v>
      </c>
      <c r="D32" s="21">
        <v>1506.4243204601471</v>
      </c>
      <c r="E32" s="22">
        <f t="shared" si="9"/>
        <v>14768.512491577727</v>
      </c>
      <c r="F32" s="21">
        <v>3313.1552889138852</v>
      </c>
      <c r="G32" s="21">
        <v>6267.070789160729</v>
      </c>
      <c r="H32" s="22">
        <f t="shared" si="10"/>
        <v>9580.2260780746146</v>
      </c>
      <c r="I32" s="21">
        <v>709.87111295684474</v>
      </c>
      <c r="J32" s="21">
        <v>2471.5893507279147</v>
      </c>
      <c r="K32" s="22">
        <f t="shared" si="11"/>
        <v>3181.4604636847594</v>
      </c>
      <c r="L32" s="21">
        <v>1535.4599158394251</v>
      </c>
      <c r="M32" s="21">
        <v>440.56867806557517</v>
      </c>
      <c r="N32" s="22">
        <v>184.46483512309072</v>
      </c>
      <c r="O32" s="21">
        <f>E32+H32+K32+L32+M32+N32</f>
        <v>29690.69246236519</v>
      </c>
      <c r="P32" s="22">
        <f>E32+I32</f>
        <v>15478.383604534572</v>
      </c>
      <c r="Q32" s="21">
        <f>H32+J32</f>
        <v>12051.815428802529</v>
      </c>
      <c r="W32" s="94"/>
      <c r="X32" s="94"/>
      <c r="Y32" s="94"/>
      <c r="Z32" s="94"/>
      <c r="AA32" s="94"/>
      <c r="AB32" s="94"/>
      <c r="AC32" s="94"/>
      <c r="AD32" s="94"/>
      <c r="AE32" s="94"/>
      <c r="AF32" s="94"/>
      <c r="AG32" s="94"/>
      <c r="AH32" s="94"/>
      <c r="AI32" s="94"/>
      <c r="AJ32" s="94"/>
      <c r="AK32" s="94"/>
      <c r="AL32" s="94"/>
    </row>
    <row r="33" spans="2:38" ht="16.5" customHeight="1" x14ac:dyDescent="0.25">
      <c r="B33" s="27">
        <v>2030</v>
      </c>
      <c r="C33" s="20">
        <v>13069.74696483345</v>
      </c>
      <c r="D33" s="20">
        <v>1506.2731741221728</v>
      </c>
      <c r="E33" s="93">
        <f t="shared" si="9"/>
        <v>14576.020138955622</v>
      </c>
      <c r="F33" s="20">
        <v>3355.6848125527531</v>
      </c>
      <c r="G33" s="20">
        <v>6468.0205908477301</v>
      </c>
      <c r="H33" s="93">
        <f t="shared" si="10"/>
        <v>9823.7054034004832</v>
      </c>
      <c r="I33" s="20">
        <v>717.09257504558684</v>
      </c>
      <c r="J33" s="20">
        <v>2532.9819995851526</v>
      </c>
      <c r="K33" s="93">
        <f t="shared" si="11"/>
        <v>3250.0745746307393</v>
      </c>
      <c r="L33" s="20">
        <v>1561.2831924189645</v>
      </c>
      <c r="M33" s="20">
        <v>447.67835510785841</v>
      </c>
      <c r="N33" s="93">
        <v>186.63858111293277</v>
      </c>
      <c r="O33" s="20">
        <f>E33+H33+K33+L33+M33+N33</f>
        <v>29845.400245626603</v>
      </c>
      <c r="P33" s="93">
        <f>E33+I33</f>
        <v>15293.112714001209</v>
      </c>
      <c r="Q33" s="20">
        <f>H33+J33</f>
        <v>12356.687402985635</v>
      </c>
      <c r="W33" s="94"/>
      <c r="X33" s="94"/>
      <c r="Y33" s="94"/>
      <c r="Z33" s="94"/>
      <c r="AA33" s="94"/>
      <c r="AB33" s="94"/>
      <c r="AC33" s="94"/>
      <c r="AD33" s="94"/>
      <c r="AE33" s="94"/>
      <c r="AF33" s="94"/>
      <c r="AG33" s="94"/>
      <c r="AH33" s="94"/>
      <c r="AI33" s="94"/>
      <c r="AJ33" s="94"/>
      <c r="AK33" s="94"/>
      <c r="AL33" s="94"/>
    </row>
    <row r="34" spans="2:38" ht="7.9" customHeight="1" x14ac:dyDescent="0.2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W34" s="94"/>
      <c r="X34" s="94"/>
      <c r="Y34" s="94"/>
      <c r="Z34" s="94"/>
      <c r="AA34" s="94"/>
      <c r="AB34" s="94"/>
      <c r="AC34" s="94"/>
      <c r="AD34" s="94"/>
      <c r="AE34" s="94"/>
      <c r="AF34" s="94"/>
      <c r="AG34" s="94"/>
      <c r="AH34" s="94"/>
      <c r="AI34" s="94"/>
      <c r="AJ34" s="94"/>
      <c r="AK34" s="94"/>
      <c r="AL34" s="94"/>
    </row>
    <row r="35" spans="2:38" ht="16.5" customHeight="1" x14ac:dyDescent="0.25">
      <c r="B35" s="24">
        <v>2031</v>
      </c>
      <c r="C35" s="21">
        <v>12954.602750381318</v>
      </c>
      <c r="D35" s="21">
        <v>1504.2735659797152</v>
      </c>
      <c r="E35" s="22">
        <f t="shared" si="9"/>
        <v>14458.876316361033</v>
      </c>
      <c r="F35" s="21">
        <v>3398.9945666322205</v>
      </c>
      <c r="G35" s="21">
        <v>6674.8501500222956</v>
      </c>
      <c r="H35" s="22">
        <f t="shared" si="10"/>
        <v>10073.844716654516</v>
      </c>
      <c r="I35" s="21">
        <v>724.34008349823205</v>
      </c>
      <c r="J35" s="21">
        <v>2591.4868899477192</v>
      </c>
      <c r="K35" s="22">
        <f t="shared" si="11"/>
        <v>3315.8269734459514</v>
      </c>
      <c r="L35" s="21">
        <v>1580.7455303835779</v>
      </c>
      <c r="M35" s="21">
        <v>457.19778765087199</v>
      </c>
      <c r="N35" s="22">
        <v>188.45562749388233</v>
      </c>
      <c r="O35" s="21">
        <f t="shared" ref="O35:O51" si="12">E35+H35+K35+L35+M35+N35</f>
        <v>30074.946951989834</v>
      </c>
      <c r="P35" s="22">
        <f t="shared" ref="P35:P51" si="13">E35+I35</f>
        <v>15183.216399859264</v>
      </c>
      <c r="Q35" s="21">
        <f t="shared" ref="Q35:Q51" si="14">H35+J35</f>
        <v>12665.331606602234</v>
      </c>
      <c r="W35" s="94"/>
      <c r="X35" s="94"/>
      <c r="Y35" s="94"/>
      <c r="Z35" s="94"/>
      <c r="AA35" s="94"/>
      <c r="AB35" s="94"/>
      <c r="AC35" s="94"/>
      <c r="AD35" s="94"/>
      <c r="AE35" s="94"/>
      <c r="AF35" s="94"/>
      <c r="AG35" s="94"/>
      <c r="AH35" s="94"/>
      <c r="AI35" s="94"/>
      <c r="AJ35" s="94"/>
      <c r="AK35" s="94"/>
      <c r="AL35" s="94"/>
    </row>
    <row r="36" spans="2:38" ht="16.5" customHeight="1" x14ac:dyDescent="0.25">
      <c r="B36" s="27">
        <v>2032</v>
      </c>
      <c r="C36" s="20">
        <v>12902.511992562839</v>
      </c>
      <c r="D36" s="20">
        <v>1504.5155239938999</v>
      </c>
      <c r="E36" s="93">
        <f t="shared" si="9"/>
        <v>14407.027516556738</v>
      </c>
      <c r="F36" s="20">
        <v>3441.5567326786213</v>
      </c>
      <c r="G36" s="20">
        <v>6881.4959993110087</v>
      </c>
      <c r="H36" s="93">
        <f t="shared" si="10"/>
        <v>10323.05273198963</v>
      </c>
      <c r="I36" s="20">
        <v>730.4487236245559</v>
      </c>
      <c r="J36" s="20">
        <v>2653.5847833483531</v>
      </c>
      <c r="K36" s="93">
        <f t="shared" si="11"/>
        <v>3384.033506972909</v>
      </c>
      <c r="L36" s="20">
        <v>1596.602761600634</v>
      </c>
      <c r="M36" s="20">
        <v>466.46610120213046</v>
      </c>
      <c r="N36" s="93">
        <v>189.62247763195347</v>
      </c>
      <c r="O36" s="20">
        <f>E36+H36+K36+L36+M36+N36</f>
        <v>30366.805095953994</v>
      </c>
      <c r="P36" s="93">
        <f>E36+I36</f>
        <v>15137.476240181295</v>
      </c>
      <c r="Q36" s="20">
        <f>H36+J36</f>
        <v>12976.637515337983</v>
      </c>
      <c r="W36" s="94"/>
      <c r="X36" s="94"/>
      <c r="Y36" s="94"/>
      <c r="Z36" s="94"/>
      <c r="AA36" s="94"/>
      <c r="AB36" s="94"/>
      <c r="AC36" s="94"/>
      <c r="AD36" s="94"/>
      <c r="AE36" s="94"/>
      <c r="AF36" s="94"/>
      <c r="AG36" s="94"/>
      <c r="AH36" s="94"/>
      <c r="AI36" s="94"/>
      <c r="AJ36" s="94"/>
      <c r="AK36" s="94"/>
      <c r="AL36" s="94"/>
    </row>
    <row r="37" spans="2:38" ht="16.5" customHeight="1" x14ac:dyDescent="0.25">
      <c r="B37" s="24">
        <v>2033</v>
      </c>
      <c r="C37" s="21">
        <v>12872.196333192269</v>
      </c>
      <c r="D37" s="21">
        <v>1504.6445376041656</v>
      </c>
      <c r="E37" s="22">
        <f t="shared" si="9"/>
        <v>14376.840870796434</v>
      </c>
      <c r="F37" s="21">
        <v>3475.9838370018106</v>
      </c>
      <c r="G37" s="21">
        <v>7086.4572977806056</v>
      </c>
      <c r="H37" s="22">
        <f t="shared" si="10"/>
        <v>10562.441134782417</v>
      </c>
      <c r="I37" s="21">
        <v>735.84379226746694</v>
      </c>
      <c r="J37" s="21">
        <v>2717.7821860496711</v>
      </c>
      <c r="K37" s="22">
        <f t="shared" si="11"/>
        <v>3453.6259783171381</v>
      </c>
      <c r="L37" s="21">
        <v>1613.2116059987445</v>
      </c>
      <c r="M37" s="21">
        <v>476.17046197153957</v>
      </c>
      <c r="N37" s="22">
        <v>190.54390741667544</v>
      </c>
      <c r="O37" s="21">
        <f>E37+H37+K37+L37+M37+N37</f>
        <v>30672.833959282947</v>
      </c>
      <c r="P37" s="22">
        <f>E37+I37</f>
        <v>15112.684663063901</v>
      </c>
      <c r="Q37" s="21">
        <f>H37+J37</f>
        <v>13280.223320832089</v>
      </c>
      <c r="W37" s="94"/>
      <c r="X37" s="94"/>
      <c r="Y37" s="94"/>
      <c r="Z37" s="94"/>
      <c r="AA37" s="94"/>
      <c r="AB37" s="94"/>
      <c r="AC37" s="94"/>
      <c r="AD37" s="94"/>
      <c r="AE37" s="94"/>
      <c r="AF37" s="94"/>
      <c r="AG37" s="94"/>
      <c r="AH37" s="94"/>
      <c r="AI37" s="94"/>
      <c r="AJ37" s="94"/>
      <c r="AK37" s="94"/>
      <c r="AL37" s="94"/>
    </row>
    <row r="38" spans="2:38" ht="16.5" customHeight="1" x14ac:dyDescent="0.25">
      <c r="B38" s="27">
        <v>2034</v>
      </c>
      <c r="C38" s="20">
        <v>12862.501528846104</v>
      </c>
      <c r="D38" s="20">
        <v>1506.5698828205279</v>
      </c>
      <c r="E38" s="93">
        <f t="shared" si="9"/>
        <v>14369.071411666631</v>
      </c>
      <c r="F38" s="20">
        <v>3504.8176747396988</v>
      </c>
      <c r="G38" s="20">
        <v>7302.302755027179</v>
      </c>
      <c r="H38" s="93">
        <f t="shared" si="10"/>
        <v>10807.120429766877</v>
      </c>
      <c r="I38" s="20">
        <v>742.41624173374169</v>
      </c>
      <c r="J38" s="20">
        <v>2778.5657473202937</v>
      </c>
      <c r="K38" s="93">
        <f t="shared" si="11"/>
        <v>3520.9819890540352</v>
      </c>
      <c r="L38" s="20">
        <v>1629.2675875778109</v>
      </c>
      <c r="M38" s="20">
        <v>486.54954953113315</v>
      </c>
      <c r="N38" s="93">
        <v>191.36646771050039</v>
      </c>
      <c r="O38" s="20">
        <f>E38+H38+K38+L38+M38+N38</f>
        <v>31004.357435306989</v>
      </c>
      <c r="P38" s="93">
        <f>E38+I38</f>
        <v>15111.487653400372</v>
      </c>
      <c r="Q38" s="20">
        <f>H38+J38</f>
        <v>13585.686177087171</v>
      </c>
      <c r="W38" s="94"/>
      <c r="X38" s="94"/>
      <c r="Y38" s="94"/>
      <c r="Z38" s="94"/>
      <c r="AA38" s="94"/>
      <c r="AB38" s="94"/>
      <c r="AC38" s="94"/>
      <c r="AD38" s="94"/>
      <c r="AE38" s="94"/>
      <c r="AF38" s="94"/>
      <c r="AG38" s="94"/>
      <c r="AH38" s="94"/>
      <c r="AI38" s="94"/>
      <c r="AJ38" s="94"/>
      <c r="AK38" s="94"/>
      <c r="AL38" s="94"/>
    </row>
    <row r="39" spans="2:38" ht="16.5" customHeight="1" x14ac:dyDescent="0.25">
      <c r="B39" s="24">
        <v>2035</v>
      </c>
      <c r="C39" s="21">
        <v>12874.48515883439</v>
      </c>
      <c r="D39" s="21">
        <v>1508.1189509642111</v>
      </c>
      <c r="E39" s="22">
        <f t="shared" si="9"/>
        <v>14382.604109798602</v>
      </c>
      <c r="F39" s="21">
        <v>3533.4051906133127</v>
      </c>
      <c r="G39" s="21">
        <v>7525.2189719399857</v>
      </c>
      <c r="H39" s="22">
        <f t="shared" si="10"/>
        <v>11058.624162553298</v>
      </c>
      <c r="I39" s="21">
        <v>749.00110025515687</v>
      </c>
      <c r="J39" s="21">
        <v>2841.2421412528829</v>
      </c>
      <c r="K39" s="22">
        <f t="shared" si="11"/>
        <v>3590.2432415080398</v>
      </c>
      <c r="L39" s="21">
        <v>1644.2873011215663</v>
      </c>
      <c r="M39" s="21">
        <v>498.05936567484156</v>
      </c>
      <c r="N39" s="22">
        <v>192.01954912792266</v>
      </c>
      <c r="O39" s="21">
        <f t="shared" si="12"/>
        <v>31365.837729784274</v>
      </c>
      <c r="P39" s="22">
        <f t="shared" si="13"/>
        <v>15131.605210053758</v>
      </c>
      <c r="Q39" s="21">
        <f t="shared" si="14"/>
        <v>13899.866303806182</v>
      </c>
      <c r="W39" s="94"/>
      <c r="X39" s="94"/>
      <c r="Y39" s="94"/>
      <c r="Z39" s="94"/>
      <c r="AA39" s="94"/>
      <c r="AB39" s="94"/>
      <c r="AC39" s="94"/>
      <c r="AD39" s="94"/>
      <c r="AE39" s="94"/>
      <c r="AF39" s="94"/>
      <c r="AG39" s="94"/>
      <c r="AH39" s="94"/>
      <c r="AI39" s="94"/>
      <c r="AJ39" s="94"/>
      <c r="AK39" s="94"/>
      <c r="AL39" s="94"/>
    </row>
    <row r="40" spans="2:38" ht="9" customHeight="1" x14ac:dyDescent="0.25">
      <c r="B40" s="28"/>
      <c r="C40" s="26"/>
      <c r="D40" s="26"/>
      <c r="E40" s="96"/>
      <c r="F40" s="26"/>
      <c r="G40" s="26"/>
      <c r="H40" s="96"/>
      <c r="I40" s="26"/>
      <c r="J40" s="26"/>
      <c r="K40" s="96"/>
      <c r="L40" s="26"/>
      <c r="M40" s="26"/>
      <c r="N40" s="96"/>
      <c r="O40" s="26"/>
      <c r="P40" s="96"/>
      <c r="Q40" s="26"/>
      <c r="W40" s="94"/>
      <c r="X40" s="94"/>
      <c r="Y40" s="94"/>
      <c r="Z40" s="94"/>
      <c r="AA40" s="94"/>
      <c r="AB40" s="94"/>
      <c r="AC40" s="94"/>
      <c r="AD40" s="94"/>
      <c r="AE40" s="94"/>
      <c r="AF40" s="94"/>
      <c r="AG40" s="94"/>
      <c r="AH40" s="94"/>
      <c r="AI40" s="94"/>
      <c r="AJ40" s="94"/>
      <c r="AK40" s="94"/>
      <c r="AL40" s="94"/>
    </row>
    <row r="41" spans="2:38" ht="16.5" customHeight="1" x14ac:dyDescent="0.25">
      <c r="B41" s="24">
        <v>2036</v>
      </c>
      <c r="C41" s="21">
        <v>12880.195275228118</v>
      </c>
      <c r="D41" s="21">
        <v>1511.1192768695914</v>
      </c>
      <c r="E41" s="22">
        <f t="shared" si="9"/>
        <v>14391.314552097709</v>
      </c>
      <c r="F41" s="21">
        <v>3561.7410857435621</v>
      </c>
      <c r="G41" s="21">
        <v>7753.8182928583119</v>
      </c>
      <c r="H41" s="22">
        <f t="shared" si="10"/>
        <v>11315.559378601874</v>
      </c>
      <c r="I41" s="21">
        <v>755.59838607737299</v>
      </c>
      <c r="J41" s="21">
        <v>2905.8268355653622</v>
      </c>
      <c r="K41" s="22">
        <f t="shared" si="11"/>
        <v>3661.4252216427353</v>
      </c>
      <c r="L41" s="21">
        <v>1659.3775845274756</v>
      </c>
      <c r="M41" s="21">
        <v>510.1883563774382</v>
      </c>
      <c r="N41" s="22">
        <v>192.6543278957586</v>
      </c>
      <c r="O41" s="21">
        <f t="shared" si="12"/>
        <v>31730.519421142992</v>
      </c>
      <c r="P41" s="22">
        <f t="shared" si="13"/>
        <v>15146.912938175081</v>
      </c>
      <c r="Q41" s="21">
        <f t="shared" si="14"/>
        <v>14221.386214167236</v>
      </c>
      <c r="W41" s="94"/>
      <c r="X41" s="94"/>
      <c r="Y41" s="94"/>
      <c r="Z41" s="94"/>
      <c r="AA41" s="94"/>
      <c r="AB41" s="94"/>
      <c r="AC41" s="94"/>
      <c r="AD41" s="94"/>
      <c r="AE41" s="94"/>
      <c r="AF41" s="94"/>
      <c r="AG41" s="94"/>
      <c r="AH41" s="94"/>
      <c r="AI41" s="94"/>
      <c r="AJ41" s="94"/>
      <c r="AK41" s="94"/>
      <c r="AL41" s="94"/>
    </row>
    <row r="42" spans="2:38" ht="16.5" customHeight="1" x14ac:dyDescent="0.25">
      <c r="B42" s="27">
        <v>2037</v>
      </c>
      <c r="C42" s="20">
        <v>12903.566607381243</v>
      </c>
      <c r="D42" s="20">
        <v>1514.6597943019244</v>
      </c>
      <c r="E42" s="93">
        <f t="shared" si="9"/>
        <v>14418.226401683167</v>
      </c>
      <c r="F42" s="20">
        <v>3596.5892940764647</v>
      </c>
      <c r="G42" s="20">
        <v>7984.8777532405702</v>
      </c>
      <c r="H42" s="93">
        <f t="shared" si="10"/>
        <v>11581.467047317035</v>
      </c>
      <c r="I42" s="20">
        <v>761.03729086879673</v>
      </c>
      <c r="J42" s="20">
        <v>2972.3353877197892</v>
      </c>
      <c r="K42" s="93">
        <f t="shared" si="11"/>
        <v>3733.372678588586</v>
      </c>
      <c r="L42" s="20">
        <v>1675.4633985029454</v>
      </c>
      <c r="M42" s="20">
        <v>520.78394816268474</v>
      </c>
      <c r="N42" s="93">
        <v>193.32817087752619</v>
      </c>
      <c r="O42" s="20">
        <f t="shared" si="12"/>
        <v>32122.641645131942</v>
      </c>
      <c r="P42" s="93">
        <f t="shared" si="13"/>
        <v>15179.263692551964</v>
      </c>
      <c r="Q42" s="20">
        <f t="shared" si="14"/>
        <v>14553.802435036825</v>
      </c>
      <c r="W42" s="94"/>
      <c r="X42" s="94"/>
      <c r="Y42" s="94"/>
      <c r="Z42" s="94"/>
      <c r="AA42" s="94"/>
      <c r="AB42" s="94"/>
      <c r="AC42" s="94"/>
      <c r="AD42" s="94"/>
      <c r="AE42" s="94"/>
      <c r="AF42" s="94"/>
      <c r="AG42" s="94"/>
      <c r="AH42" s="94"/>
      <c r="AI42" s="94"/>
      <c r="AJ42" s="94"/>
      <c r="AK42" s="94"/>
      <c r="AL42" s="94"/>
    </row>
    <row r="43" spans="2:38" ht="16.5" customHeight="1" x14ac:dyDescent="0.25">
      <c r="B43" s="24">
        <v>2038</v>
      </c>
      <c r="C43" s="21">
        <v>12921.683751892011</v>
      </c>
      <c r="D43" s="21">
        <v>1517.7075317578408</v>
      </c>
      <c r="E43" s="22">
        <f t="shared" si="9"/>
        <v>14439.391283649851</v>
      </c>
      <c r="F43" s="21">
        <v>3637.0237454647581</v>
      </c>
      <c r="G43" s="21">
        <v>8210.5284235470681</v>
      </c>
      <c r="H43" s="22">
        <f t="shared" si="10"/>
        <v>11847.552169011826</v>
      </c>
      <c r="I43" s="21">
        <v>766.48631787141721</v>
      </c>
      <c r="J43" s="21">
        <v>3040.7834453635323</v>
      </c>
      <c r="K43" s="22">
        <f t="shared" si="11"/>
        <v>3807.2697632349496</v>
      </c>
      <c r="L43" s="21">
        <v>1690.4975764227338</v>
      </c>
      <c r="M43" s="21">
        <v>532.671362563446</v>
      </c>
      <c r="N43" s="22">
        <v>194.00296870929475</v>
      </c>
      <c r="O43" s="21">
        <f t="shared" si="12"/>
        <v>32511.385123592099</v>
      </c>
      <c r="P43" s="22">
        <f t="shared" si="13"/>
        <v>15205.877601521268</v>
      </c>
      <c r="Q43" s="21">
        <f t="shared" si="14"/>
        <v>14888.335614375359</v>
      </c>
      <c r="W43" s="94"/>
      <c r="X43" s="94"/>
      <c r="Y43" s="94"/>
      <c r="Z43" s="94"/>
      <c r="AA43" s="94"/>
      <c r="AB43" s="94"/>
      <c r="AC43" s="94"/>
      <c r="AD43" s="94"/>
      <c r="AE43" s="94"/>
      <c r="AF43" s="94"/>
      <c r="AG43" s="94"/>
      <c r="AH43" s="94"/>
      <c r="AI43" s="94"/>
      <c r="AJ43" s="94"/>
      <c r="AK43" s="94"/>
      <c r="AL43" s="94"/>
    </row>
    <row r="44" spans="2:38" ht="16.5" customHeight="1" x14ac:dyDescent="0.25">
      <c r="B44" s="27">
        <v>2039</v>
      </c>
      <c r="C44" s="20">
        <v>12952.309774534833</v>
      </c>
      <c r="D44" s="20">
        <v>1520.906674992877</v>
      </c>
      <c r="E44" s="93">
        <f t="shared" si="9"/>
        <v>14473.21644952771</v>
      </c>
      <c r="F44" s="20">
        <v>3673.2368825243525</v>
      </c>
      <c r="G44" s="20">
        <v>8451.775541525265</v>
      </c>
      <c r="H44" s="93">
        <f t="shared" si="10"/>
        <v>12125.012424049617</v>
      </c>
      <c r="I44" s="20">
        <v>771.94548189075215</v>
      </c>
      <c r="J44" s="20">
        <v>3109.6154403346482</v>
      </c>
      <c r="K44" s="93">
        <f t="shared" si="11"/>
        <v>3881.5609222254002</v>
      </c>
      <c r="L44" s="20">
        <v>1705.4372329818434</v>
      </c>
      <c r="M44" s="20">
        <v>543.75305759021603</v>
      </c>
      <c r="N44" s="93">
        <v>194.45546312942776</v>
      </c>
      <c r="O44" s="20">
        <f t="shared" si="12"/>
        <v>32923.435549504211</v>
      </c>
      <c r="P44" s="93">
        <f t="shared" si="13"/>
        <v>15245.161931418463</v>
      </c>
      <c r="Q44" s="20">
        <f t="shared" si="14"/>
        <v>15234.627864384265</v>
      </c>
      <c r="W44" s="94"/>
      <c r="X44" s="94"/>
      <c r="Y44" s="94"/>
      <c r="Z44" s="94"/>
      <c r="AA44" s="94"/>
      <c r="AB44" s="94"/>
      <c r="AC44" s="94"/>
      <c r="AD44" s="94"/>
      <c r="AE44" s="94"/>
      <c r="AF44" s="94"/>
      <c r="AG44" s="94"/>
      <c r="AH44" s="94"/>
      <c r="AI44" s="94"/>
      <c r="AJ44" s="94"/>
      <c r="AK44" s="94"/>
      <c r="AL44" s="94"/>
    </row>
    <row r="45" spans="2:38" ht="16.5" customHeight="1" x14ac:dyDescent="0.25">
      <c r="B45" s="24">
        <v>2040</v>
      </c>
      <c r="C45" s="21">
        <v>12996.244252437813</v>
      </c>
      <c r="D45" s="21">
        <v>1525.976313393347</v>
      </c>
      <c r="E45" s="22">
        <f t="shared" si="9"/>
        <v>14522.22056583116</v>
      </c>
      <c r="F45" s="21">
        <v>3716.9409750811883</v>
      </c>
      <c r="G45" s="21">
        <v>8706.4742735283362</v>
      </c>
      <c r="H45" s="22">
        <f t="shared" si="10"/>
        <v>12423.415248609524</v>
      </c>
      <c r="I45" s="21">
        <v>777.4147977518079</v>
      </c>
      <c r="J45" s="21">
        <v>3178.8330602245828</v>
      </c>
      <c r="K45" s="22">
        <f t="shared" si="11"/>
        <v>3956.2478579763906</v>
      </c>
      <c r="L45" s="21">
        <v>1720.3572094990693</v>
      </c>
      <c r="M45" s="21">
        <v>557.30120877313379</v>
      </c>
      <c r="N45" s="22">
        <v>194.90855737873301</v>
      </c>
      <c r="O45" s="21">
        <f t="shared" si="12"/>
        <v>33374.450648068014</v>
      </c>
      <c r="P45" s="22">
        <f t="shared" si="13"/>
        <v>15299.635363582967</v>
      </c>
      <c r="Q45" s="21">
        <f t="shared" si="14"/>
        <v>15602.248308834107</v>
      </c>
      <c r="W45" s="94"/>
      <c r="X45" s="94"/>
      <c r="Y45" s="94"/>
      <c r="Z45" s="94"/>
      <c r="AA45" s="94"/>
      <c r="AB45" s="94"/>
      <c r="AC45" s="94"/>
      <c r="AD45" s="94"/>
      <c r="AE45" s="94"/>
      <c r="AF45" s="94"/>
      <c r="AG45" s="94"/>
      <c r="AH45" s="94"/>
      <c r="AI45" s="94"/>
      <c r="AJ45" s="94"/>
      <c r="AK45" s="94"/>
      <c r="AL45" s="94"/>
    </row>
    <row r="46" spans="2:38" ht="7.9" customHeight="1" x14ac:dyDescent="0.2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W46" s="94"/>
      <c r="X46" s="94"/>
      <c r="Y46" s="94"/>
      <c r="Z46" s="94"/>
      <c r="AA46" s="94"/>
      <c r="AB46" s="94"/>
      <c r="AC46" s="94"/>
      <c r="AD46" s="94"/>
      <c r="AE46" s="94"/>
      <c r="AF46" s="94"/>
      <c r="AG46" s="94"/>
      <c r="AH46" s="94"/>
      <c r="AI46" s="94"/>
      <c r="AJ46" s="94"/>
      <c r="AK46" s="94"/>
      <c r="AL46" s="94"/>
    </row>
    <row r="47" spans="2:38" ht="16.5" customHeight="1" x14ac:dyDescent="0.25">
      <c r="B47" s="27">
        <v>2041</v>
      </c>
      <c r="C47" s="20">
        <v>13049.664274283621</v>
      </c>
      <c r="D47" s="20">
        <v>1531.8174761944183</v>
      </c>
      <c r="E47" s="93">
        <f t="shared" si="9"/>
        <v>14581.48175047804</v>
      </c>
      <c r="F47" s="20">
        <v>3760.6533310996979</v>
      </c>
      <c r="G47" s="20">
        <v>8969.7183579118937</v>
      </c>
      <c r="H47" s="93">
        <f t="shared" si="10"/>
        <v>12730.371689011592</v>
      </c>
      <c r="I47" s="20">
        <v>782.89428029910368</v>
      </c>
      <c r="J47" s="20">
        <v>3245.1992774611008</v>
      </c>
      <c r="K47" s="93">
        <f t="shared" si="11"/>
        <v>4028.0935577602045</v>
      </c>
      <c r="L47" s="20">
        <v>1735.7717723659819</v>
      </c>
      <c r="M47" s="20">
        <v>571.20364472718836</v>
      </c>
      <c r="N47" s="93">
        <v>195.40103371585232</v>
      </c>
      <c r="O47" s="20">
        <f t="shared" si="12"/>
        <v>33842.323448058865</v>
      </c>
      <c r="P47" s="93">
        <f t="shared" si="13"/>
        <v>15364.376030777144</v>
      </c>
      <c r="Q47" s="20">
        <f t="shared" si="14"/>
        <v>15975.570966472693</v>
      </c>
      <c r="W47" s="94"/>
      <c r="X47" s="94"/>
      <c r="Y47" s="94"/>
      <c r="Z47" s="94"/>
      <c r="AA47" s="94"/>
      <c r="AB47" s="94"/>
      <c r="AC47" s="94"/>
      <c r="AD47" s="94"/>
      <c r="AE47" s="94"/>
      <c r="AF47" s="94"/>
      <c r="AG47" s="94"/>
      <c r="AH47" s="94"/>
      <c r="AI47" s="94"/>
      <c r="AJ47" s="94"/>
      <c r="AK47" s="94"/>
      <c r="AL47" s="94"/>
    </row>
    <row r="48" spans="2:38" ht="16.5" customHeight="1" x14ac:dyDescent="0.25">
      <c r="B48" s="24">
        <v>2042</v>
      </c>
      <c r="C48" s="21">
        <v>13102.487513021035</v>
      </c>
      <c r="D48" s="21">
        <v>1538.1260937530774</v>
      </c>
      <c r="E48" s="22">
        <f t="shared" si="9"/>
        <v>14640.613606774112</v>
      </c>
      <c r="F48" s="21">
        <v>3801.6551306035731</v>
      </c>
      <c r="G48" s="21">
        <v>9238.7061726652264</v>
      </c>
      <c r="H48" s="22">
        <f t="shared" si="10"/>
        <v>13040.361303268799</v>
      </c>
      <c r="I48" s="21">
        <v>788.38394439669639</v>
      </c>
      <c r="J48" s="21">
        <v>3311.8182442343245</v>
      </c>
      <c r="K48" s="22">
        <f t="shared" si="11"/>
        <v>4100.2021886310213</v>
      </c>
      <c r="L48" s="21">
        <v>1750.807399214789</v>
      </c>
      <c r="M48" s="21">
        <v>585.45289084855267</v>
      </c>
      <c r="N48" s="22">
        <v>196.01090690269092</v>
      </c>
      <c r="O48" s="21">
        <f t="shared" si="12"/>
        <v>34313.448295639959</v>
      </c>
      <c r="P48" s="22">
        <f t="shared" si="13"/>
        <v>15428.997551170809</v>
      </c>
      <c r="Q48" s="21">
        <f t="shared" si="14"/>
        <v>16352.179547503123</v>
      </c>
      <c r="W48" s="94"/>
      <c r="X48" s="94"/>
      <c r="Y48" s="94"/>
      <c r="Z48" s="94"/>
      <c r="AA48" s="94"/>
      <c r="AB48" s="94"/>
      <c r="AC48" s="94"/>
      <c r="AD48" s="94"/>
      <c r="AE48" s="94"/>
      <c r="AF48" s="94"/>
      <c r="AG48" s="94"/>
      <c r="AH48" s="94"/>
      <c r="AI48" s="94"/>
      <c r="AJ48" s="94"/>
      <c r="AK48" s="94"/>
      <c r="AL48" s="94"/>
    </row>
    <row r="49" spans="2:38" ht="16.5" customHeight="1" x14ac:dyDescent="0.25">
      <c r="B49" s="27">
        <v>2043</v>
      </c>
      <c r="C49" s="20">
        <v>13150.689818553365</v>
      </c>
      <c r="D49" s="20">
        <v>1545.5475518861788</v>
      </c>
      <c r="E49" s="93">
        <f t="shared" si="9"/>
        <v>14696.237370439543</v>
      </c>
      <c r="F49" s="20">
        <v>3843.9893979680774</v>
      </c>
      <c r="G49" s="20">
        <v>9512.98462899474</v>
      </c>
      <c r="H49" s="93">
        <f t="shared" si="10"/>
        <v>13356.974026962816</v>
      </c>
      <c r="I49" s="20">
        <v>793.88380492820409</v>
      </c>
      <c r="J49" s="20">
        <v>3378.6907060775306</v>
      </c>
      <c r="K49" s="93">
        <f t="shared" si="11"/>
        <v>4172.5745110057351</v>
      </c>
      <c r="L49" s="20">
        <v>1766.1849977998695</v>
      </c>
      <c r="M49" s="20">
        <v>599.41886955974496</v>
      </c>
      <c r="N49" s="93">
        <v>196.7388116074647</v>
      </c>
      <c r="O49" s="20">
        <f t="shared" si="12"/>
        <v>34788.128587375177</v>
      </c>
      <c r="P49" s="93">
        <f t="shared" si="13"/>
        <v>15490.121175367747</v>
      </c>
      <c r="Q49" s="20">
        <f t="shared" si="14"/>
        <v>16735.664733040347</v>
      </c>
      <c r="W49" s="94"/>
      <c r="X49" s="94"/>
      <c r="Y49" s="94"/>
      <c r="Z49" s="94"/>
      <c r="AA49" s="94"/>
      <c r="AB49" s="94"/>
      <c r="AC49" s="94"/>
      <c r="AD49" s="94"/>
      <c r="AE49" s="94"/>
      <c r="AF49" s="94"/>
      <c r="AG49" s="94"/>
      <c r="AH49" s="94"/>
      <c r="AI49" s="94"/>
      <c r="AJ49" s="94"/>
      <c r="AK49" s="94"/>
      <c r="AL49" s="94"/>
    </row>
    <row r="50" spans="2:38" ht="16.5" customHeight="1" x14ac:dyDescent="0.25">
      <c r="B50" s="24">
        <v>2044</v>
      </c>
      <c r="C50" s="21">
        <v>13219.26593366302</v>
      </c>
      <c r="D50" s="21">
        <v>1554.1091280752601</v>
      </c>
      <c r="E50" s="22">
        <f t="shared" si="9"/>
        <v>14773.375061738281</v>
      </c>
      <c r="F50" s="21">
        <v>3887.8331174351893</v>
      </c>
      <c r="G50" s="21">
        <v>9799.4936118553833</v>
      </c>
      <c r="H50" s="22">
        <f t="shared" si="10"/>
        <v>13687.326729290573</v>
      </c>
      <c r="I50" s="21">
        <v>799.39387679683023</v>
      </c>
      <c r="J50" s="21">
        <v>3445.6858143765953</v>
      </c>
      <c r="K50" s="22">
        <f t="shared" si="11"/>
        <v>4245.0796911734251</v>
      </c>
      <c r="L50" s="21">
        <v>1782.0044833742927</v>
      </c>
      <c r="M50" s="21">
        <v>614.06417109026336</v>
      </c>
      <c r="N50" s="22">
        <v>197.35119292494508</v>
      </c>
      <c r="O50" s="21">
        <f t="shared" si="12"/>
        <v>35299.201329591779</v>
      </c>
      <c r="P50" s="22">
        <f t="shared" si="13"/>
        <v>15572.768938535111</v>
      </c>
      <c r="Q50" s="21">
        <f t="shared" si="14"/>
        <v>17133.01254366717</v>
      </c>
      <c r="W50" s="94"/>
      <c r="X50" s="94"/>
      <c r="Y50" s="94"/>
      <c r="Z50" s="94"/>
      <c r="AA50" s="94"/>
      <c r="AB50" s="94"/>
      <c r="AC50" s="94"/>
      <c r="AD50" s="94"/>
      <c r="AE50" s="94"/>
      <c r="AF50" s="94"/>
      <c r="AG50" s="94"/>
      <c r="AH50" s="94"/>
      <c r="AI50" s="94"/>
      <c r="AJ50" s="94"/>
      <c r="AK50" s="94"/>
      <c r="AL50" s="94"/>
    </row>
    <row r="51" spans="2:38" ht="16.5" customHeight="1" x14ac:dyDescent="0.25">
      <c r="B51" s="27">
        <v>2045</v>
      </c>
      <c r="C51" s="20">
        <v>13309.762721507863</v>
      </c>
      <c r="D51" s="20">
        <v>1563.3975392573668</v>
      </c>
      <c r="E51" s="93">
        <f t="shared" si="9"/>
        <v>14873.160260765229</v>
      </c>
      <c r="F51" s="20">
        <v>3932.7570121991912</v>
      </c>
      <c r="G51" s="20">
        <v>10089.568472782197</v>
      </c>
      <c r="H51" s="93">
        <f t="shared" si="10"/>
        <v>14022.325484981389</v>
      </c>
      <c r="I51" s="20">
        <v>804.91417492538881</v>
      </c>
      <c r="J51" s="20">
        <v>3512.8743059464678</v>
      </c>
      <c r="K51" s="93">
        <f t="shared" si="11"/>
        <v>4317.7884808718563</v>
      </c>
      <c r="L51" s="20">
        <v>1798.0272973082383</v>
      </c>
      <c r="M51" s="20">
        <v>628.75197199857143</v>
      </c>
      <c r="N51" s="93">
        <v>197.749448489927</v>
      </c>
      <c r="O51" s="20">
        <f t="shared" si="12"/>
        <v>35837.80294441522</v>
      </c>
      <c r="P51" s="93">
        <f t="shared" si="13"/>
        <v>15678.074435690618</v>
      </c>
      <c r="Q51" s="20">
        <f t="shared" si="14"/>
        <v>17535.199790927858</v>
      </c>
      <c r="W51" s="94"/>
      <c r="X51" s="94"/>
      <c r="Y51" s="94"/>
      <c r="Z51" s="94"/>
      <c r="AA51" s="94"/>
      <c r="AB51" s="94"/>
      <c r="AC51" s="94"/>
      <c r="AD51" s="94"/>
      <c r="AE51" s="94"/>
      <c r="AF51" s="94"/>
      <c r="AG51" s="94"/>
      <c r="AH51" s="94"/>
      <c r="AI51" s="94"/>
      <c r="AJ51" s="94"/>
      <c r="AK51" s="94"/>
      <c r="AL51" s="94"/>
    </row>
    <row r="52" spans="2:38" ht="16.5" customHeight="1" x14ac:dyDescent="0.25">
      <c r="B52" s="24">
        <v>2046</v>
      </c>
      <c r="C52" s="21">
        <v>13410.813188498167</v>
      </c>
      <c r="D52" s="21">
        <v>1572.7566922109434</v>
      </c>
      <c r="E52" s="22">
        <f t="shared" ref="E52" si="15">C52+D52</f>
        <v>14983.56988070911</v>
      </c>
      <c r="F52" s="21">
        <v>3978.1498716559727</v>
      </c>
      <c r="G52" s="21">
        <v>10390.392636684881</v>
      </c>
      <c r="H52" s="22">
        <f t="shared" ref="H52" si="16">F52+G52</f>
        <v>14368.542508340854</v>
      </c>
      <c r="I52" s="21">
        <v>810.44471425632764</v>
      </c>
      <c r="J52" s="21">
        <v>3578.6639693571333</v>
      </c>
      <c r="K52" s="22">
        <f t="shared" ref="K52" si="17">I52+J52</f>
        <v>4389.1086836134609</v>
      </c>
      <c r="L52" s="21">
        <v>1812.9766055439168</v>
      </c>
      <c r="M52" s="21">
        <v>643.12524207845865</v>
      </c>
      <c r="N52" s="22">
        <v>198.04902845844646</v>
      </c>
      <c r="O52" s="21">
        <f t="shared" ref="O52" si="18">E52+H52+K52+L52+M52+N52</f>
        <v>36395.37194874425</v>
      </c>
      <c r="P52" s="22">
        <f t="shared" ref="P52" si="19">E52+I52</f>
        <v>15794.014594965438</v>
      </c>
      <c r="Q52" s="21">
        <f t="shared" ref="Q52" si="20">H52+J52</f>
        <v>17947.206477697986</v>
      </c>
      <c r="W52" s="94"/>
      <c r="X52" s="94"/>
      <c r="Y52" s="94"/>
      <c r="Z52" s="94"/>
      <c r="AA52" s="94"/>
      <c r="AB52" s="94"/>
      <c r="AC52" s="94"/>
      <c r="AD52" s="94"/>
      <c r="AE52" s="94"/>
      <c r="AF52" s="94"/>
      <c r="AG52" s="94"/>
      <c r="AH52" s="94"/>
      <c r="AI52" s="94"/>
      <c r="AJ52" s="94"/>
      <c r="AK52" s="94"/>
      <c r="AL52" s="94"/>
    </row>
    <row r="53" spans="2:38" ht="9" customHeight="1" x14ac:dyDescent="0.25">
      <c r="B53" s="28"/>
      <c r="C53" s="26"/>
      <c r="D53" s="26"/>
      <c r="E53" s="26"/>
      <c r="F53" s="26"/>
      <c r="G53" s="26"/>
      <c r="H53" s="26"/>
      <c r="I53" s="26"/>
      <c r="J53" s="26"/>
      <c r="K53" s="96"/>
      <c r="L53" s="26"/>
      <c r="M53" s="26"/>
      <c r="N53" s="26"/>
      <c r="O53" s="96"/>
      <c r="P53" s="96"/>
      <c r="Q53" s="96"/>
      <c r="W53" s="94"/>
      <c r="X53" s="94"/>
      <c r="Y53" s="94"/>
      <c r="Z53" s="94"/>
      <c r="AA53" s="94"/>
      <c r="AB53" s="94"/>
      <c r="AC53" s="94"/>
      <c r="AD53" s="94"/>
      <c r="AE53" s="94"/>
      <c r="AF53" s="94"/>
      <c r="AG53" s="94"/>
      <c r="AH53" s="94"/>
      <c r="AI53" s="94"/>
      <c r="AJ53" s="94"/>
      <c r="AK53" s="94"/>
      <c r="AL53" s="94"/>
    </row>
    <row r="54" spans="2:38" ht="15" customHeight="1" x14ac:dyDescent="0.25">
      <c r="B54" s="34" t="s">
        <v>1</v>
      </c>
      <c r="C54" s="21"/>
      <c r="D54" s="21"/>
      <c r="E54" s="22"/>
      <c r="F54" s="21"/>
      <c r="G54" s="21"/>
      <c r="H54" s="22"/>
      <c r="I54" s="21"/>
      <c r="J54" s="21"/>
      <c r="K54" s="22"/>
      <c r="L54" s="21"/>
      <c r="M54" s="21"/>
      <c r="N54" s="21"/>
      <c r="O54" s="22"/>
      <c r="P54" s="22"/>
      <c r="Q54" s="99"/>
      <c r="W54" s="94"/>
      <c r="X54" s="94"/>
      <c r="Y54" s="94"/>
      <c r="Z54" s="94"/>
      <c r="AA54" s="94"/>
      <c r="AB54" s="94"/>
      <c r="AC54" s="94"/>
      <c r="AD54" s="94"/>
      <c r="AE54" s="94"/>
      <c r="AF54" s="94"/>
      <c r="AG54" s="94"/>
      <c r="AH54" s="94"/>
      <c r="AI54" s="94"/>
      <c r="AJ54" s="94"/>
      <c r="AK54" s="94"/>
      <c r="AL54" s="94"/>
    </row>
    <row r="55" spans="2:38" ht="15" customHeight="1" x14ac:dyDescent="0.25">
      <c r="B55" s="24" t="s">
        <v>65</v>
      </c>
      <c r="C55" s="29">
        <f>RATE(2025-2010,,-C10,C25)</f>
        <v>1.188260544970943E-2</v>
      </c>
      <c r="D55" s="29">
        <f t="shared" ref="D55:Q55" si="21">RATE(2025-2010,,-D10,D25)</f>
        <v>-1.1493548212261156E-2</v>
      </c>
      <c r="E55" s="29">
        <f t="shared" si="21"/>
        <v>9.2401403668273072E-3</v>
      </c>
      <c r="F55" s="29">
        <f t="shared" si="21"/>
        <v>1.8032934793947401E-2</v>
      </c>
      <c r="G55" s="29">
        <f t="shared" si="21"/>
        <v>3.2352357889039993E-2</v>
      </c>
      <c r="H55" s="29">
        <f t="shared" si="21"/>
        <v>2.6845465665498499E-2</v>
      </c>
      <c r="I55" s="29">
        <f t="shared" si="21"/>
        <v>-9.4194281447183871E-3</v>
      </c>
      <c r="J55" s="29">
        <f t="shared" si="21"/>
        <v>-9.76203293235107E-3</v>
      </c>
      <c r="K55" s="29">
        <f t="shared" si="21"/>
        <v>-9.6819795143032739E-3</v>
      </c>
      <c r="L55" s="29">
        <f t="shared" si="21"/>
        <v>7.4937369941037984E-3</v>
      </c>
      <c r="M55" s="29">
        <f t="shared" si="21"/>
        <v>2.2536332805673857E-2</v>
      </c>
      <c r="N55" s="29">
        <f t="shared" si="21"/>
        <v>-5.5487421688880847E-3</v>
      </c>
      <c r="O55" s="29">
        <f t="shared" si="21"/>
        <v>1.1501008537066364E-2</v>
      </c>
      <c r="P55" s="29">
        <f t="shared" si="21"/>
        <v>8.3515648165637044E-3</v>
      </c>
      <c r="Q55" s="29">
        <f t="shared" si="21"/>
        <v>1.7207054089522663E-2</v>
      </c>
      <c r="W55" s="94"/>
      <c r="X55" s="94"/>
      <c r="Y55" s="94"/>
      <c r="Z55" s="94"/>
      <c r="AA55" s="94"/>
      <c r="AB55" s="94"/>
      <c r="AC55" s="94"/>
      <c r="AD55" s="94"/>
      <c r="AE55" s="94"/>
      <c r="AF55" s="94"/>
      <c r="AG55" s="94"/>
      <c r="AH55" s="94"/>
      <c r="AI55" s="94"/>
      <c r="AJ55" s="94"/>
      <c r="AK55" s="94"/>
      <c r="AL55" s="94"/>
    </row>
    <row r="56" spans="2:38" ht="15" customHeight="1" x14ac:dyDescent="0.25">
      <c r="B56" s="27" t="s">
        <v>61</v>
      </c>
      <c r="C56" s="30">
        <f>RATE(2026-2025,,-C25,C29)</f>
        <v>-2.3878453517108798E-2</v>
      </c>
      <c r="D56" s="30">
        <f t="shared" ref="D56:Q56" si="22">RATE(2026-2025,,-D25,D29)</f>
        <v>-6.2002174158575472E-3</v>
      </c>
      <c r="E56" s="30">
        <f t="shared" si="22"/>
        <v>-2.2194342339070104E-2</v>
      </c>
      <c r="F56" s="30">
        <f t="shared" si="22"/>
        <v>3.1911946637399331E-2</v>
      </c>
      <c r="G56" s="30">
        <f t="shared" si="22"/>
        <v>3.8862992060787402E-2</v>
      </c>
      <c r="H56" s="30">
        <f t="shared" si="22"/>
        <v>3.637178103762715E-2</v>
      </c>
      <c r="I56" s="30">
        <f t="shared" si="22"/>
        <v>6.3377703826954313E-3</v>
      </c>
      <c r="J56" s="30">
        <f t="shared" si="22"/>
        <v>2.0722907203114538E-2</v>
      </c>
      <c r="K56" s="30">
        <f t="shared" si="22"/>
        <v>1.7354527951362411E-2</v>
      </c>
      <c r="L56" s="30">
        <f t="shared" si="22"/>
        <v>3.9338323224775075E-2</v>
      </c>
      <c r="M56" s="30">
        <f t="shared" si="22"/>
        <v>-5.3392144315123104E-3</v>
      </c>
      <c r="N56" s="30">
        <f t="shared" si="22"/>
        <v>4.4781555807097119E-2</v>
      </c>
      <c r="O56" s="30">
        <f t="shared" si="22"/>
        <v>2.1214601588126995E-3</v>
      </c>
      <c r="P56" s="30">
        <f t="shared" si="22"/>
        <v>-2.1019602365499226E-2</v>
      </c>
      <c r="Q56" s="30">
        <f t="shared" si="22"/>
        <v>3.3086350727957105E-2</v>
      </c>
      <c r="W56" s="94"/>
      <c r="X56" s="94"/>
      <c r="Y56" s="94"/>
      <c r="Z56" s="94"/>
      <c r="AA56" s="94"/>
      <c r="AB56" s="94"/>
      <c r="AC56" s="94"/>
      <c r="AD56" s="94"/>
      <c r="AE56" s="94"/>
      <c r="AF56" s="94"/>
      <c r="AG56" s="94"/>
      <c r="AH56" s="94"/>
      <c r="AI56" s="94"/>
      <c r="AJ56" s="94"/>
      <c r="AK56" s="94"/>
      <c r="AL56" s="94"/>
    </row>
    <row r="57" spans="2:38" ht="15" customHeight="1" x14ac:dyDescent="0.25">
      <c r="B57" s="24" t="s">
        <v>62</v>
      </c>
      <c r="C57" s="29">
        <f>RATE(2036-2026,,-C29,C41)</f>
        <v>-9.5083559098551734E-3</v>
      </c>
      <c r="D57" s="29">
        <f t="shared" ref="D57:Q57" si="23">RATE(2036-2026,,-D29,D41)</f>
        <v>-5.3424419523329277E-4</v>
      </c>
      <c r="E57" s="29">
        <f t="shared" si="23"/>
        <v>-8.606861701393442E-3</v>
      </c>
      <c r="F57" s="29">
        <f t="shared" si="23"/>
        <v>1.2796781189800351E-2</v>
      </c>
      <c r="G57" s="29">
        <f t="shared" si="23"/>
        <v>3.2108262119980871E-2</v>
      </c>
      <c r="H57" s="29">
        <f t="shared" si="23"/>
        <v>2.5586807615855797E-2</v>
      </c>
      <c r="I57" s="29">
        <f t="shared" si="23"/>
        <v>8.6235535133233916E-3</v>
      </c>
      <c r="J57" s="29">
        <f t="shared" si="23"/>
        <v>2.364009106942733E-2</v>
      </c>
      <c r="K57" s="29">
        <f t="shared" si="23"/>
        <v>2.0335187566075014E-2</v>
      </c>
      <c r="L57" s="29">
        <f t="shared" si="23"/>
        <v>1.5297342961940998E-2</v>
      </c>
      <c r="M57" s="29">
        <f t="shared" si="23"/>
        <v>1.6753608641246486E-2</v>
      </c>
      <c r="N57" s="29">
        <f t="shared" si="23"/>
        <v>1.0505408024380609E-2</v>
      </c>
      <c r="O57" s="29">
        <f t="shared" si="23"/>
        <v>7.2984896729164153E-3</v>
      </c>
      <c r="P57" s="29">
        <f t="shared" si="23"/>
        <v>-7.8206687555596142E-3</v>
      </c>
      <c r="Q57" s="29">
        <f t="shared" si="23"/>
        <v>2.5185718711264748E-2</v>
      </c>
      <c r="W57" s="94"/>
      <c r="X57" s="94"/>
      <c r="Y57" s="94"/>
      <c r="Z57" s="94"/>
      <c r="AA57" s="94"/>
      <c r="AB57" s="94"/>
      <c r="AC57" s="94"/>
      <c r="AD57" s="94"/>
      <c r="AE57" s="94"/>
      <c r="AF57" s="94"/>
      <c r="AG57" s="94"/>
      <c r="AH57" s="94"/>
      <c r="AI57" s="94"/>
      <c r="AJ57" s="94"/>
      <c r="AK57" s="94"/>
      <c r="AL57" s="94"/>
    </row>
    <row r="58" spans="2:38" ht="15" customHeight="1" x14ac:dyDescent="0.25">
      <c r="B58" s="27" t="s">
        <v>63</v>
      </c>
      <c r="C58" s="30">
        <f>RATE(2046-2026,,-C29,C52)</f>
        <v>-2.7546008598050074E-3</v>
      </c>
      <c r="D58" s="30">
        <f t="shared" ref="D58:Q58" si="24">RATE(2046-2026,,-D29,D52)</f>
        <v>1.7332726761668208E-3</v>
      </c>
      <c r="E58" s="30">
        <f t="shared" si="24"/>
        <v>-2.3029319464713234E-3</v>
      </c>
      <c r="F58" s="30">
        <f t="shared" si="24"/>
        <v>1.1957086338087041E-2</v>
      </c>
      <c r="G58" s="30">
        <f t="shared" si="24"/>
        <v>3.0904521227600758E-2</v>
      </c>
      <c r="H58" s="30">
        <f t="shared" si="24"/>
        <v>2.4880068819114049E-2</v>
      </c>
      <c r="I58" s="30">
        <f t="shared" si="24"/>
        <v>7.8274232496099144E-3</v>
      </c>
      <c r="J58" s="30">
        <f t="shared" si="24"/>
        <v>2.2342000020579105E-2</v>
      </c>
      <c r="K58" s="30">
        <f t="shared" si="24"/>
        <v>1.9313416043353814E-2</v>
      </c>
      <c r="L58" s="30">
        <f t="shared" si="24"/>
        <v>1.2089627241046376E-2</v>
      </c>
      <c r="M58" s="30">
        <f t="shared" si="24"/>
        <v>2.0084413753424814E-2</v>
      </c>
      <c r="N58" s="30">
        <f t="shared" si="24"/>
        <v>6.6280277683379322E-3</v>
      </c>
      <c r="O58" s="30">
        <f t="shared" si="24"/>
        <v>1.0549381078028714E-2</v>
      </c>
      <c r="P58" s="30">
        <f t="shared" si="24"/>
        <v>-1.8323095320510556E-3</v>
      </c>
      <c r="Q58" s="30">
        <f t="shared" si="24"/>
        <v>2.436332286372208E-2</v>
      </c>
      <c r="W58" s="94"/>
      <c r="X58" s="94"/>
      <c r="Y58" s="94"/>
      <c r="Z58" s="94"/>
      <c r="AA58" s="94"/>
      <c r="AB58" s="94"/>
      <c r="AC58" s="94"/>
      <c r="AD58" s="94"/>
      <c r="AE58" s="94"/>
      <c r="AF58" s="94"/>
      <c r="AG58" s="94"/>
      <c r="AH58" s="94"/>
      <c r="AI58" s="94"/>
      <c r="AJ58" s="94"/>
      <c r="AK58" s="94"/>
      <c r="AL58" s="94"/>
    </row>
    <row r="59" spans="2:38" x14ac:dyDescent="0.2">
      <c r="B59" s="100" t="s">
        <v>64</v>
      </c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</row>
    <row r="60" spans="2:38" ht="15" x14ac:dyDescent="0.25">
      <c r="B60" s="11" t="s">
        <v>26</v>
      </c>
      <c r="C60" s="11"/>
      <c r="D60" s="11"/>
      <c r="E60" s="11"/>
      <c r="F60" s="11"/>
      <c r="G60" s="11"/>
      <c r="H60" s="11"/>
      <c r="I60" s="11"/>
    </row>
    <row r="61" spans="2:38" ht="15" x14ac:dyDescent="0.25">
      <c r="B61" s="11" t="s">
        <v>27</v>
      </c>
      <c r="C61" s="11"/>
      <c r="D61" s="11"/>
      <c r="E61" s="11"/>
      <c r="F61" s="11"/>
      <c r="G61" s="11"/>
      <c r="H61" s="11"/>
      <c r="I61" s="110"/>
      <c r="J61" s="103"/>
      <c r="K61" s="103"/>
      <c r="L61" s="103"/>
      <c r="O61" s="35"/>
      <c r="Q61" s="35"/>
    </row>
    <row r="62" spans="2:38" ht="15.75" x14ac:dyDescent="0.25">
      <c r="C62" s="122"/>
      <c r="D62" s="122"/>
      <c r="E62" s="122"/>
      <c r="F62" s="122"/>
      <c r="G62" s="122"/>
      <c r="H62" s="122"/>
      <c r="I62" s="122"/>
      <c r="J62" s="122"/>
      <c r="K62" s="122"/>
      <c r="L62" s="122"/>
      <c r="M62" s="122"/>
      <c r="N62" s="122"/>
      <c r="O62" s="122"/>
    </row>
    <row r="63" spans="2:38" x14ac:dyDescent="0.2">
      <c r="C63" s="103"/>
      <c r="D63" s="103"/>
      <c r="E63" s="103"/>
      <c r="F63" s="103"/>
      <c r="G63" s="103"/>
      <c r="H63" s="103"/>
      <c r="I63" s="103"/>
      <c r="J63" s="103"/>
      <c r="K63" s="103"/>
      <c r="L63" s="103"/>
      <c r="M63" s="103"/>
      <c r="N63" s="103"/>
      <c r="O63" s="103"/>
    </row>
    <row r="64" spans="2:38" x14ac:dyDescent="0.2">
      <c r="C64" s="103"/>
      <c r="H64" s="103"/>
      <c r="K64" s="103"/>
    </row>
  </sheetData>
  <printOptions horizontalCentered="1" gridLinesSet="0"/>
  <pageMargins left="0.42" right="0.21" top="0.35" bottom="0.23" header="0.25" footer="0.17"/>
  <pageSetup scale="67" orientation="landscape" cellComments="asDisplayed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Sheet34">
    <pageSetUpPr fitToPage="1"/>
  </sheetPr>
  <dimension ref="B1:L64"/>
  <sheetViews>
    <sheetView showGridLines="0" zoomScale="75" zoomScaleNormal="75" workbookViewId="0">
      <pane ySplit="10" topLeftCell="A22" activePane="bottomLeft" state="frozen"/>
      <selection activeCell="B55" sqref="B55:C58"/>
      <selection pane="bottomLeft" activeCell="O1" sqref="O1"/>
    </sheetView>
  </sheetViews>
  <sheetFormatPr defaultColWidth="9.140625" defaultRowHeight="12.75" x14ac:dyDescent="0.2"/>
  <cols>
    <col min="1" max="1" width="7.42578125" style="1" customWidth="1"/>
    <col min="2" max="2" width="14.85546875" style="5" customWidth="1"/>
    <col min="3" max="3" width="9.5703125" style="5" customWidth="1"/>
    <col min="4" max="4" width="10" style="5" customWidth="1"/>
    <col min="5" max="5" width="10.85546875" style="5" customWidth="1"/>
    <col min="6" max="6" width="14.85546875" style="5" customWidth="1"/>
    <col min="7" max="7" width="12.85546875" style="5" customWidth="1"/>
    <col min="8" max="8" width="11.28515625" style="5" customWidth="1"/>
    <col min="9" max="9" width="13.5703125" style="5" customWidth="1"/>
    <col min="10" max="10" width="13.85546875" style="5" customWidth="1"/>
    <col min="11" max="11" width="14.42578125" style="5" customWidth="1"/>
    <col min="12" max="12" width="21.140625" style="5" customWidth="1"/>
    <col min="13" max="16384" width="9.140625" style="1"/>
  </cols>
  <sheetData>
    <row r="1" spans="2:12" ht="18.75" x14ac:dyDescent="0.3">
      <c r="B1" s="3" t="s">
        <v>32</v>
      </c>
      <c r="C1" s="7"/>
      <c r="D1" s="7"/>
      <c r="E1" s="7"/>
      <c r="F1" s="7"/>
      <c r="G1" s="7"/>
      <c r="H1" s="7"/>
      <c r="I1" s="7"/>
      <c r="J1" s="7"/>
      <c r="K1" s="7"/>
      <c r="L1" s="7"/>
    </row>
    <row r="2" spans="2:12" ht="12" customHeight="1" x14ac:dyDescent="0.2">
      <c r="B2" s="4"/>
      <c r="C2" s="7"/>
      <c r="D2" s="7"/>
      <c r="E2" s="7"/>
      <c r="F2" s="7"/>
      <c r="G2" s="7"/>
      <c r="H2" s="7"/>
      <c r="I2" s="7"/>
    </row>
    <row r="3" spans="2:12" ht="21" x14ac:dyDescent="0.35">
      <c r="B3" s="6" t="s">
        <v>33</v>
      </c>
      <c r="C3" s="6"/>
      <c r="D3" s="6"/>
      <c r="E3" s="6"/>
      <c r="F3" s="6"/>
      <c r="G3" s="6"/>
      <c r="H3" s="6"/>
      <c r="I3" s="6"/>
      <c r="J3" s="6"/>
      <c r="K3" s="6"/>
      <c r="L3" s="6"/>
    </row>
    <row r="4" spans="2:12" ht="9.75" customHeight="1" x14ac:dyDescent="0.25">
      <c r="B4" s="8"/>
      <c r="C4" s="7"/>
      <c r="D4" s="7"/>
      <c r="E4" s="7"/>
      <c r="F4" s="7"/>
      <c r="G4" s="7"/>
      <c r="H4" s="7"/>
      <c r="I4" s="7"/>
      <c r="J4" s="7"/>
      <c r="K4" s="7"/>
      <c r="L4" s="7"/>
    </row>
    <row r="5" spans="2:12" ht="9.75" customHeight="1" x14ac:dyDescent="0.25">
      <c r="B5" s="8"/>
      <c r="C5" s="7"/>
      <c r="D5" s="7"/>
      <c r="E5" s="7"/>
      <c r="F5" s="7"/>
      <c r="G5" s="7"/>
      <c r="H5" s="7"/>
      <c r="I5" s="7"/>
      <c r="J5" s="7"/>
      <c r="K5" s="7"/>
      <c r="L5" s="7"/>
    </row>
    <row r="6" spans="2:12" ht="9.75" customHeight="1" x14ac:dyDescent="0.2">
      <c r="B6" s="38"/>
      <c r="C6" s="7"/>
      <c r="D6" s="7"/>
      <c r="E6" s="7"/>
      <c r="F6" s="7"/>
      <c r="G6" s="7"/>
      <c r="H6" s="7"/>
      <c r="I6" s="7"/>
      <c r="J6" s="7"/>
      <c r="K6" s="7"/>
      <c r="L6" s="7"/>
    </row>
    <row r="7" spans="2:12" ht="15.75" x14ac:dyDescent="0.25">
      <c r="B7" s="17"/>
      <c r="C7" s="68"/>
      <c r="D7" s="68"/>
      <c r="E7" s="68"/>
      <c r="F7" s="68"/>
      <c r="G7" s="68"/>
      <c r="H7" s="68"/>
      <c r="I7" s="68"/>
      <c r="J7" s="68"/>
      <c r="K7" s="68"/>
      <c r="L7" s="68"/>
    </row>
    <row r="8" spans="2:12" ht="51.75" customHeight="1" x14ac:dyDescent="0.25">
      <c r="B8" s="69" t="s">
        <v>13</v>
      </c>
      <c r="C8" s="70" t="s">
        <v>34</v>
      </c>
      <c r="D8" s="60" t="s">
        <v>35</v>
      </c>
      <c r="E8" s="60" t="s">
        <v>36</v>
      </c>
      <c r="F8" s="60" t="s">
        <v>37</v>
      </c>
      <c r="G8" s="70" t="s">
        <v>38</v>
      </c>
      <c r="H8" s="70" t="s">
        <v>39</v>
      </c>
      <c r="I8" s="70" t="s">
        <v>40</v>
      </c>
      <c r="J8" s="72" t="s">
        <v>41</v>
      </c>
      <c r="K8" s="70" t="s">
        <v>42</v>
      </c>
      <c r="L8" s="128" t="s">
        <v>59</v>
      </c>
    </row>
    <row r="9" spans="2:12" ht="15.75" x14ac:dyDescent="0.25">
      <c r="B9" s="12" t="s">
        <v>43</v>
      </c>
      <c r="C9" s="75"/>
      <c r="D9" s="76"/>
      <c r="E9" s="76"/>
      <c r="F9" s="76"/>
      <c r="G9" s="75"/>
      <c r="H9" s="76"/>
      <c r="I9" s="76"/>
      <c r="J9" s="78"/>
      <c r="K9" s="76"/>
      <c r="L9" s="78"/>
    </row>
    <row r="10" spans="2:12" ht="15.75" x14ac:dyDescent="0.25">
      <c r="B10" s="23">
        <v>2010</v>
      </c>
      <c r="C10" s="39">
        <v>212</v>
      </c>
      <c r="D10" s="39">
        <v>3682</v>
      </c>
      <c r="E10" s="40">
        <v>202020</v>
      </c>
      <c r="F10" s="40">
        <v>123705</v>
      </c>
      <c r="G10" s="39">
        <v>142198</v>
      </c>
      <c r="H10" s="39">
        <v>15377</v>
      </c>
      <c r="I10" s="46">
        <v>21275</v>
      </c>
      <c r="J10" s="41">
        <f t="shared" ref="J10:J17" si="0">SUM(C10:I10)</f>
        <v>508469</v>
      </c>
      <c r="K10" s="39">
        <v>318001</v>
      </c>
      <c r="L10" s="41">
        <f>J10-G10</f>
        <v>366271</v>
      </c>
    </row>
    <row r="11" spans="2:12" ht="15.75" x14ac:dyDescent="0.25">
      <c r="B11" s="19">
        <v>2011</v>
      </c>
      <c r="C11" s="42">
        <v>227</v>
      </c>
      <c r="D11" s="42">
        <v>4066</v>
      </c>
      <c r="E11" s="43">
        <v>194441</v>
      </c>
      <c r="F11" s="43">
        <v>120865</v>
      </c>
      <c r="G11" s="42">
        <v>142511</v>
      </c>
      <c r="H11" s="42">
        <v>15220</v>
      </c>
      <c r="I11" s="44">
        <v>21141</v>
      </c>
      <c r="J11" s="45">
        <f t="shared" si="0"/>
        <v>498471</v>
      </c>
      <c r="K11" s="42">
        <v>314122</v>
      </c>
      <c r="L11" s="45">
        <f t="shared" ref="L11:L51" si="1">J11-G11</f>
        <v>355960</v>
      </c>
    </row>
    <row r="12" spans="2:12" ht="15.75" x14ac:dyDescent="0.25">
      <c r="B12" s="23">
        <v>2012</v>
      </c>
      <c r="C12" s="39">
        <v>218</v>
      </c>
      <c r="D12" s="39">
        <v>4493</v>
      </c>
      <c r="E12" s="40">
        <v>188001</v>
      </c>
      <c r="F12" s="40">
        <v>116400</v>
      </c>
      <c r="G12" s="39">
        <v>145590</v>
      </c>
      <c r="H12" s="39">
        <v>15126</v>
      </c>
      <c r="I12" s="46">
        <v>20802</v>
      </c>
      <c r="J12" s="41">
        <f t="shared" si="0"/>
        <v>490630</v>
      </c>
      <c r="K12" s="39">
        <v>311952</v>
      </c>
      <c r="L12" s="41">
        <f t="shared" si="1"/>
        <v>345040</v>
      </c>
    </row>
    <row r="13" spans="2:12" ht="15.75" x14ac:dyDescent="0.25">
      <c r="B13" s="19">
        <v>2013</v>
      </c>
      <c r="C13" s="42">
        <v>238</v>
      </c>
      <c r="D13" s="42">
        <v>4824</v>
      </c>
      <c r="E13" s="43">
        <v>180214</v>
      </c>
      <c r="F13" s="43">
        <v>108206</v>
      </c>
      <c r="G13" s="42">
        <v>149824</v>
      </c>
      <c r="H13" s="42">
        <v>15114</v>
      </c>
      <c r="I13" s="44">
        <v>20381</v>
      </c>
      <c r="J13" s="45">
        <f t="shared" si="0"/>
        <v>478801</v>
      </c>
      <c r="K13" s="42">
        <v>307120</v>
      </c>
      <c r="L13" s="45">
        <f t="shared" si="1"/>
        <v>328977</v>
      </c>
    </row>
    <row r="14" spans="2:12" ht="15.75" x14ac:dyDescent="0.25">
      <c r="B14" s="23">
        <v>2014</v>
      </c>
      <c r="C14" s="39">
        <v>220</v>
      </c>
      <c r="D14" s="39">
        <v>5157</v>
      </c>
      <c r="E14" s="40">
        <v>174883</v>
      </c>
      <c r="F14" s="40">
        <v>104322</v>
      </c>
      <c r="G14" s="39">
        <v>152933</v>
      </c>
      <c r="H14" s="39">
        <v>15511</v>
      </c>
      <c r="I14" s="46">
        <v>19927</v>
      </c>
      <c r="J14" s="41">
        <f t="shared" si="0"/>
        <v>472953</v>
      </c>
      <c r="K14" s="39">
        <v>306066</v>
      </c>
      <c r="L14" s="41">
        <f t="shared" si="1"/>
        <v>320020</v>
      </c>
    </row>
    <row r="15" spans="2:12" ht="15.75" x14ac:dyDescent="0.25">
      <c r="B15" s="19">
        <v>2015</v>
      </c>
      <c r="C15" s="42">
        <v>190</v>
      </c>
      <c r="D15" s="42">
        <v>5482</v>
      </c>
      <c r="E15" s="43">
        <v>170718</v>
      </c>
      <c r="F15" s="43">
        <v>101164</v>
      </c>
      <c r="G15" s="42">
        <v>154730</v>
      </c>
      <c r="H15" s="42">
        <v>15566</v>
      </c>
      <c r="I15" s="44">
        <v>19460</v>
      </c>
      <c r="J15" s="45">
        <f t="shared" si="0"/>
        <v>467310</v>
      </c>
      <c r="K15" s="42">
        <v>304329</v>
      </c>
      <c r="L15" s="45">
        <f t="shared" si="1"/>
        <v>312580</v>
      </c>
    </row>
    <row r="16" spans="2:12" ht="15.75" x14ac:dyDescent="0.25">
      <c r="B16" s="23">
        <v>2016</v>
      </c>
      <c r="C16" s="39">
        <v>175</v>
      </c>
      <c r="D16" s="39">
        <v>5889</v>
      </c>
      <c r="E16" s="40">
        <v>162313</v>
      </c>
      <c r="F16" s="40">
        <v>96081</v>
      </c>
      <c r="G16" s="32">
        <v>157894</v>
      </c>
      <c r="H16" s="39">
        <v>15518</v>
      </c>
      <c r="I16" s="46">
        <v>17991</v>
      </c>
      <c r="J16" s="41">
        <f t="shared" si="0"/>
        <v>455861</v>
      </c>
      <c r="K16" s="32">
        <v>302572</v>
      </c>
      <c r="L16" s="41">
        <f t="shared" si="1"/>
        <v>297967</v>
      </c>
    </row>
    <row r="17" spans="2:12" ht="15.75" x14ac:dyDescent="0.25">
      <c r="B17" s="27">
        <v>2017</v>
      </c>
      <c r="C17" s="42">
        <v>153</v>
      </c>
      <c r="D17" s="42">
        <v>6097</v>
      </c>
      <c r="E17" s="43">
        <v>162455</v>
      </c>
      <c r="F17" s="43">
        <v>98161</v>
      </c>
      <c r="G17" s="31">
        <v>159825</v>
      </c>
      <c r="H17" s="42">
        <v>15355</v>
      </c>
      <c r="I17" s="44">
        <v>18139</v>
      </c>
      <c r="J17" s="45">
        <f t="shared" si="0"/>
        <v>460185</v>
      </c>
      <c r="K17" s="31">
        <v>306652</v>
      </c>
      <c r="L17" s="45">
        <f t="shared" si="1"/>
        <v>300360</v>
      </c>
    </row>
    <row r="18" spans="2:12" ht="15.75" x14ac:dyDescent="0.25">
      <c r="B18" s="24">
        <v>2018</v>
      </c>
      <c r="C18" s="39">
        <v>144</v>
      </c>
      <c r="D18" s="39">
        <v>6246</v>
      </c>
      <c r="E18" s="40">
        <v>163695</v>
      </c>
      <c r="F18" s="40">
        <v>99880</v>
      </c>
      <c r="G18" s="32">
        <v>162145</v>
      </c>
      <c r="H18" s="39">
        <v>15033</v>
      </c>
      <c r="I18" s="46">
        <v>18370</v>
      </c>
      <c r="J18" s="41">
        <f t="shared" ref="J18:J24" si="2">SUM(C18:I18)</f>
        <v>465513</v>
      </c>
      <c r="K18" s="32">
        <v>311017</v>
      </c>
      <c r="L18" s="41">
        <f t="shared" si="1"/>
        <v>303368</v>
      </c>
    </row>
    <row r="19" spans="2:12" ht="15.75" x14ac:dyDescent="0.25">
      <c r="B19" s="27">
        <v>2019</v>
      </c>
      <c r="C19" s="42">
        <v>127</v>
      </c>
      <c r="D19" s="42">
        <v>6467</v>
      </c>
      <c r="E19" s="43">
        <v>161105</v>
      </c>
      <c r="F19" s="43">
        <v>100863</v>
      </c>
      <c r="G19" s="31">
        <v>164947</v>
      </c>
      <c r="H19" s="42">
        <v>14248</v>
      </c>
      <c r="I19" s="44">
        <v>19143</v>
      </c>
      <c r="J19" s="45">
        <f t="shared" si="2"/>
        <v>466900</v>
      </c>
      <c r="K19" s="31">
        <v>314168</v>
      </c>
      <c r="L19" s="45">
        <f t="shared" si="1"/>
        <v>301953</v>
      </c>
    </row>
    <row r="20" spans="2:12" ht="15.75" x14ac:dyDescent="0.25">
      <c r="B20" s="80">
        <v>2020</v>
      </c>
      <c r="C20" s="82">
        <v>105</v>
      </c>
      <c r="D20" s="82">
        <v>6643</v>
      </c>
      <c r="E20" s="83">
        <v>160860</v>
      </c>
      <c r="F20" s="83">
        <v>103879</v>
      </c>
      <c r="G20" s="84">
        <v>164193</v>
      </c>
      <c r="H20" s="82">
        <v>13629</v>
      </c>
      <c r="I20" s="85">
        <v>19753</v>
      </c>
      <c r="J20" s="41">
        <f t="shared" si="2"/>
        <v>469062</v>
      </c>
      <c r="K20" s="84">
        <v>316651</v>
      </c>
      <c r="L20" s="41">
        <f t="shared" si="1"/>
        <v>304869</v>
      </c>
    </row>
    <row r="21" spans="2:12" ht="15.75" x14ac:dyDescent="0.25">
      <c r="B21" s="27">
        <v>2021</v>
      </c>
      <c r="C21" s="42">
        <v>85</v>
      </c>
      <c r="D21" s="42">
        <v>6801</v>
      </c>
      <c r="E21" s="43">
        <v>161459</v>
      </c>
      <c r="F21" s="43">
        <v>104610</v>
      </c>
      <c r="G21" s="31">
        <v>163934</v>
      </c>
      <c r="H21" s="42">
        <v>13191</v>
      </c>
      <c r="I21" s="44">
        <v>20328</v>
      </c>
      <c r="J21" s="45">
        <f t="shared" si="2"/>
        <v>470408</v>
      </c>
      <c r="K21" s="31">
        <v>317169</v>
      </c>
      <c r="L21" s="45">
        <f t="shared" si="1"/>
        <v>306474</v>
      </c>
    </row>
    <row r="22" spans="2:12" ht="15.75" x14ac:dyDescent="0.25">
      <c r="B22" s="24">
        <v>2022</v>
      </c>
      <c r="C22" s="39">
        <v>79</v>
      </c>
      <c r="D22" s="39">
        <v>6957</v>
      </c>
      <c r="E22" s="40">
        <v>164090</v>
      </c>
      <c r="F22" s="40">
        <v>104498</v>
      </c>
      <c r="G22" s="32">
        <v>166738</v>
      </c>
      <c r="H22" s="39">
        <v>13180</v>
      </c>
      <c r="I22" s="46">
        <v>20804</v>
      </c>
      <c r="J22" s="41">
        <f t="shared" si="2"/>
        <v>476346</v>
      </c>
      <c r="K22" s="32">
        <v>321217</v>
      </c>
      <c r="L22" s="41">
        <f t="shared" si="1"/>
        <v>309608</v>
      </c>
    </row>
    <row r="23" spans="2:12" ht="15.75" x14ac:dyDescent="0.25">
      <c r="B23" s="27">
        <v>2023</v>
      </c>
      <c r="C23" s="42">
        <v>71</v>
      </c>
      <c r="D23" s="42">
        <v>7144</v>
      </c>
      <c r="E23" s="42">
        <v>167711</v>
      </c>
      <c r="F23" s="42">
        <v>106711</v>
      </c>
      <c r="G23" s="31">
        <v>174113</v>
      </c>
      <c r="H23" s="42">
        <v>13428</v>
      </c>
      <c r="I23" s="44">
        <v>21292</v>
      </c>
      <c r="J23" s="45">
        <f t="shared" si="2"/>
        <v>490470</v>
      </c>
      <c r="K23" s="31">
        <v>332313</v>
      </c>
      <c r="L23" s="45">
        <f t="shared" si="1"/>
        <v>316357</v>
      </c>
    </row>
    <row r="24" spans="2:12" ht="15.75" x14ac:dyDescent="0.25">
      <c r="B24" s="24">
        <v>2024</v>
      </c>
      <c r="C24" s="39">
        <v>59</v>
      </c>
      <c r="D24" s="39">
        <v>7309</v>
      </c>
      <c r="E24" s="39">
        <v>172012</v>
      </c>
      <c r="F24" s="39">
        <v>109727</v>
      </c>
      <c r="G24" s="32">
        <v>179194</v>
      </c>
      <c r="H24" s="39">
        <v>13429</v>
      </c>
      <c r="I24" s="46">
        <v>21545</v>
      </c>
      <c r="J24" s="41">
        <f t="shared" si="2"/>
        <v>503275</v>
      </c>
      <c r="K24" s="32">
        <v>342400</v>
      </c>
      <c r="L24" s="41">
        <f>J24-G24</f>
        <v>324081</v>
      </c>
    </row>
    <row r="25" spans="2:12" ht="15.75" x14ac:dyDescent="0.25">
      <c r="B25" s="114">
        <v>2025</v>
      </c>
      <c r="C25" s="116">
        <v>54</v>
      </c>
      <c r="D25" s="116">
        <v>7450</v>
      </c>
      <c r="E25" s="116">
        <v>174155</v>
      </c>
      <c r="F25" s="116">
        <v>118314</v>
      </c>
      <c r="G25" s="117">
        <v>181742</v>
      </c>
      <c r="H25" s="116">
        <v>13630</v>
      </c>
      <c r="I25" s="118">
        <v>21888</v>
      </c>
      <c r="J25" s="119">
        <f>SUM(C25:I25)</f>
        <v>517233</v>
      </c>
      <c r="K25" s="117">
        <v>355473</v>
      </c>
      <c r="L25" s="119">
        <f>J25-G25</f>
        <v>335491</v>
      </c>
    </row>
    <row r="26" spans="2:12" ht="10.35" customHeight="1" x14ac:dyDescent="0.25">
      <c r="B26" s="25"/>
      <c r="C26" s="51"/>
      <c r="D26" s="51"/>
      <c r="E26" s="51"/>
      <c r="F26" s="51"/>
      <c r="G26" s="51"/>
      <c r="H26" s="51"/>
      <c r="I26" s="51"/>
      <c r="J26" s="52"/>
      <c r="K26" s="51"/>
      <c r="L26" s="52"/>
    </row>
    <row r="27" spans="2:12" ht="15" customHeight="1" x14ac:dyDescent="0.25">
      <c r="B27" s="12" t="s">
        <v>0</v>
      </c>
      <c r="C27" s="39"/>
      <c r="D27" s="39"/>
      <c r="E27" s="40"/>
      <c r="F27" s="40"/>
      <c r="G27" s="47"/>
      <c r="H27" s="39"/>
      <c r="I27" s="46"/>
      <c r="J27" s="41"/>
      <c r="K27" s="39"/>
      <c r="L27" s="41"/>
    </row>
    <row r="28" spans="2:12" ht="10.35" customHeight="1" x14ac:dyDescent="0.2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</row>
    <row r="29" spans="2:12" ht="15.75" x14ac:dyDescent="0.25">
      <c r="B29" s="124">
        <v>2026</v>
      </c>
      <c r="C29" s="126">
        <v>49</v>
      </c>
      <c r="D29" s="126">
        <v>7775</v>
      </c>
      <c r="E29" s="126">
        <v>176400</v>
      </c>
      <c r="F29" s="126">
        <v>119600</v>
      </c>
      <c r="G29" s="126">
        <v>184000</v>
      </c>
      <c r="H29" s="126">
        <v>13850</v>
      </c>
      <c r="I29" s="126">
        <v>22150</v>
      </c>
      <c r="J29" s="126">
        <f>SUM(C29:I29)</f>
        <v>523824</v>
      </c>
      <c r="K29" s="126">
        <v>359050</v>
      </c>
      <c r="L29" s="126">
        <f t="shared" si="1"/>
        <v>339824</v>
      </c>
    </row>
    <row r="30" spans="2:12" ht="15.75" x14ac:dyDescent="0.25">
      <c r="B30" s="24">
        <v>2027</v>
      </c>
      <c r="C30" s="39">
        <v>45</v>
      </c>
      <c r="D30" s="39">
        <v>7990</v>
      </c>
      <c r="E30" s="39">
        <v>177500</v>
      </c>
      <c r="F30" s="39">
        <v>120900</v>
      </c>
      <c r="G30" s="39">
        <v>185000</v>
      </c>
      <c r="H30" s="39">
        <v>14000</v>
      </c>
      <c r="I30" s="39">
        <v>22450</v>
      </c>
      <c r="J30" s="39">
        <f>SUM(C30:I30)</f>
        <v>527885</v>
      </c>
      <c r="K30" s="39">
        <v>360450</v>
      </c>
      <c r="L30" s="39">
        <f t="shared" si="1"/>
        <v>342885</v>
      </c>
    </row>
    <row r="31" spans="2:12" ht="15.75" x14ac:dyDescent="0.25">
      <c r="B31" s="27">
        <v>2028</v>
      </c>
      <c r="C31" s="42">
        <v>45</v>
      </c>
      <c r="D31" s="42">
        <v>8200</v>
      </c>
      <c r="E31" s="42">
        <v>177850</v>
      </c>
      <c r="F31" s="42">
        <v>121700</v>
      </c>
      <c r="G31" s="42">
        <v>186200</v>
      </c>
      <c r="H31" s="42">
        <v>14200</v>
      </c>
      <c r="I31" s="42">
        <v>22700</v>
      </c>
      <c r="J31" s="42">
        <f>SUM(C31:I31)</f>
        <v>530895</v>
      </c>
      <c r="K31" s="42">
        <v>362350</v>
      </c>
      <c r="L31" s="42">
        <f t="shared" si="1"/>
        <v>344695</v>
      </c>
    </row>
    <row r="32" spans="2:12" ht="15.75" x14ac:dyDescent="0.25">
      <c r="B32" s="24">
        <v>2029</v>
      </c>
      <c r="C32" s="39">
        <v>40</v>
      </c>
      <c r="D32" s="39">
        <v>8400</v>
      </c>
      <c r="E32" s="39">
        <v>177600</v>
      </c>
      <c r="F32" s="39">
        <v>122200</v>
      </c>
      <c r="G32" s="39">
        <v>187600</v>
      </c>
      <c r="H32" s="39">
        <v>14400</v>
      </c>
      <c r="I32" s="39">
        <v>22900</v>
      </c>
      <c r="J32" s="39">
        <f>SUM(C32:I32)</f>
        <v>533140</v>
      </c>
      <c r="K32" s="39">
        <v>364450</v>
      </c>
      <c r="L32" s="39">
        <f t="shared" si="1"/>
        <v>345540</v>
      </c>
    </row>
    <row r="33" spans="2:12" ht="15.75" x14ac:dyDescent="0.25">
      <c r="B33" s="27">
        <v>2030</v>
      </c>
      <c r="C33" s="42">
        <v>38</v>
      </c>
      <c r="D33" s="42">
        <v>8645</v>
      </c>
      <c r="E33" s="42">
        <v>177050</v>
      </c>
      <c r="F33" s="42">
        <v>122500</v>
      </c>
      <c r="G33" s="42">
        <v>189100</v>
      </c>
      <c r="H33" s="42">
        <v>14600</v>
      </c>
      <c r="I33" s="42">
        <v>23050</v>
      </c>
      <c r="J33" s="42">
        <f>SUM(C33:I33)</f>
        <v>534983</v>
      </c>
      <c r="K33" s="42">
        <v>366650</v>
      </c>
      <c r="L33" s="42">
        <f t="shared" si="1"/>
        <v>345883</v>
      </c>
    </row>
    <row r="34" spans="2:12" ht="10.35" customHeight="1" x14ac:dyDescent="0.2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</row>
    <row r="35" spans="2:12" ht="15.75" x14ac:dyDescent="0.25">
      <c r="B35" s="24">
        <v>2031</v>
      </c>
      <c r="C35" s="39">
        <v>35</v>
      </c>
      <c r="D35" s="39">
        <v>8865</v>
      </c>
      <c r="E35" s="39">
        <v>176350</v>
      </c>
      <c r="F35" s="39">
        <v>122600</v>
      </c>
      <c r="G35" s="39">
        <v>190500</v>
      </c>
      <c r="H35" s="39">
        <v>14850</v>
      </c>
      <c r="I35" s="39">
        <v>23200</v>
      </c>
      <c r="J35" s="39">
        <f>SUM(C35:I35)</f>
        <v>536400</v>
      </c>
      <c r="K35" s="39">
        <v>368700</v>
      </c>
      <c r="L35" s="39">
        <f t="shared" si="1"/>
        <v>345900</v>
      </c>
    </row>
    <row r="36" spans="2:12" ht="15.75" x14ac:dyDescent="0.25">
      <c r="B36" s="27">
        <v>2032</v>
      </c>
      <c r="C36" s="42">
        <v>30</v>
      </c>
      <c r="D36" s="42">
        <v>9075</v>
      </c>
      <c r="E36" s="42">
        <v>175650</v>
      </c>
      <c r="F36" s="42">
        <v>122700</v>
      </c>
      <c r="G36" s="42">
        <v>192000</v>
      </c>
      <c r="H36" s="42">
        <v>15100</v>
      </c>
      <c r="I36" s="42">
        <v>23300</v>
      </c>
      <c r="J36" s="42">
        <f>SUM(C36:I36)</f>
        <v>537855</v>
      </c>
      <c r="K36" s="42">
        <v>370900</v>
      </c>
      <c r="L36" s="42">
        <f t="shared" si="1"/>
        <v>345855</v>
      </c>
    </row>
    <row r="37" spans="2:12" ht="15.75" x14ac:dyDescent="0.25">
      <c r="B37" s="24">
        <v>2033</v>
      </c>
      <c r="C37" s="39">
        <v>25</v>
      </c>
      <c r="D37" s="39">
        <v>9290</v>
      </c>
      <c r="E37" s="39">
        <v>175050</v>
      </c>
      <c r="F37" s="39">
        <v>122800</v>
      </c>
      <c r="G37" s="39">
        <v>193500</v>
      </c>
      <c r="H37" s="39">
        <v>15350</v>
      </c>
      <c r="I37" s="39">
        <v>23400</v>
      </c>
      <c r="J37" s="39">
        <f>SUM(C37:I37)</f>
        <v>539415</v>
      </c>
      <c r="K37" s="39">
        <v>373100</v>
      </c>
      <c r="L37" s="39">
        <f t="shared" si="1"/>
        <v>345915</v>
      </c>
    </row>
    <row r="38" spans="2:12" ht="15.75" x14ac:dyDescent="0.25">
      <c r="B38" s="27">
        <v>2034</v>
      </c>
      <c r="C38" s="42">
        <v>20</v>
      </c>
      <c r="D38" s="42">
        <v>9560</v>
      </c>
      <c r="E38" s="42">
        <v>174500</v>
      </c>
      <c r="F38" s="42">
        <v>122900</v>
      </c>
      <c r="G38" s="42">
        <v>195000</v>
      </c>
      <c r="H38" s="42">
        <v>15600</v>
      </c>
      <c r="I38" s="42">
        <v>23450</v>
      </c>
      <c r="J38" s="42">
        <f>SUM(C38:I38)</f>
        <v>541030</v>
      </c>
      <c r="K38" s="42">
        <v>375300</v>
      </c>
      <c r="L38" s="42">
        <f t="shared" si="1"/>
        <v>346030</v>
      </c>
    </row>
    <row r="39" spans="2:12" ht="15.75" x14ac:dyDescent="0.25">
      <c r="B39" s="24">
        <v>2035</v>
      </c>
      <c r="C39" s="39">
        <v>18</v>
      </c>
      <c r="D39" s="39">
        <v>9795</v>
      </c>
      <c r="E39" s="39">
        <v>174050</v>
      </c>
      <c r="F39" s="39">
        <v>123100</v>
      </c>
      <c r="G39" s="39">
        <v>196600</v>
      </c>
      <c r="H39" s="39">
        <v>15850</v>
      </c>
      <c r="I39" s="39">
        <v>23550</v>
      </c>
      <c r="J39" s="39">
        <f t="shared" ref="J39:J47" si="3">SUM(C39:I39)</f>
        <v>542963</v>
      </c>
      <c r="K39" s="39">
        <v>377650</v>
      </c>
      <c r="L39" s="39">
        <f t="shared" si="1"/>
        <v>346363</v>
      </c>
    </row>
    <row r="40" spans="2:12" ht="10.35" customHeight="1" x14ac:dyDescent="0.25">
      <c r="B40" s="28"/>
      <c r="C40" s="53"/>
      <c r="D40" s="53"/>
      <c r="E40" s="53"/>
      <c r="F40" s="53"/>
      <c r="G40" s="53"/>
      <c r="H40" s="53"/>
      <c r="I40" s="53"/>
      <c r="J40" s="53"/>
      <c r="K40" s="53"/>
      <c r="L40" s="53"/>
    </row>
    <row r="41" spans="2:12" ht="15.75" x14ac:dyDescent="0.25">
      <c r="B41" s="24">
        <v>2036</v>
      </c>
      <c r="C41" s="39">
        <v>15</v>
      </c>
      <c r="D41" s="39">
        <v>10080</v>
      </c>
      <c r="E41" s="39">
        <v>173700</v>
      </c>
      <c r="F41" s="39">
        <v>123400</v>
      </c>
      <c r="G41" s="39">
        <v>198200</v>
      </c>
      <c r="H41" s="39">
        <v>16100</v>
      </c>
      <c r="I41" s="39">
        <v>23600</v>
      </c>
      <c r="J41" s="39">
        <f t="shared" si="3"/>
        <v>545095</v>
      </c>
      <c r="K41" s="39">
        <v>380050</v>
      </c>
      <c r="L41" s="39">
        <f t="shared" si="1"/>
        <v>346895</v>
      </c>
    </row>
    <row r="42" spans="2:12" ht="15.75" x14ac:dyDescent="0.25">
      <c r="B42" s="27">
        <v>2037</v>
      </c>
      <c r="C42" s="42">
        <v>12</v>
      </c>
      <c r="D42" s="42">
        <v>10330</v>
      </c>
      <c r="E42" s="42">
        <v>173500</v>
      </c>
      <c r="F42" s="42">
        <v>123800</v>
      </c>
      <c r="G42" s="42">
        <v>199900</v>
      </c>
      <c r="H42" s="42">
        <v>16300</v>
      </c>
      <c r="I42" s="42">
        <v>23650</v>
      </c>
      <c r="J42" s="42">
        <f t="shared" si="3"/>
        <v>547492</v>
      </c>
      <c r="K42" s="42">
        <v>382600</v>
      </c>
      <c r="L42" s="42">
        <f t="shared" si="1"/>
        <v>347592</v>
      </c>
    </row>
    <row r="43" spans="2:12" ht="15.75" x14ac:dyDescent="0.25">
      <c r="B43" s="24">
        <v>2038</v>
      </c>
      <c r="C43" s="39">
        <v>10</v>
      </c>
      <c r="D43" s="39">
        <v>10585</v>
      </c>
      <c r="E43" s="39">
        <v>173350</v>
      </c>
      <c r="F43" s="39">
        <v>124300</v>
      </c>
      <c r="G43" s="39">
        <v>201500</v>
      </c>
      <c r="H43" s="39">
        <v>16500</v>
      </c>
      <c r="I43" s="39">
        <v>23700</v>
      </c>
      <c r="J43" s="39">
        <f t="shared" si="3"/>
        <v>549945</v>
      </c>
      <c r="K43" s="39">
        <v>385200</v>
      </c>
      <c r="L43" s="39">
        <f t="shared" si="1"/>
        <v>348445</v>
      </c>
    </row>
    <row r="44" spans="2:12" ht="15.75" x14ac:dyDescent="0.25">
      <c r="B44" s="27">
        <v>2039</v>
      </c>
      <c r="C44" s="42">
        <v>8</v>
      </c>
      <c r="D44" s="42">
        <v>10830</v>
      </c>
      <c r="E44" s="42">
        <v>173250</v>
      </c>
      <c r="F44" s="42">
        <v>124800</v>
      </c>
      <c r="G44" s="42">
        <v>203200</v>
      </c>
      <c r="H44" s="42">
        <v>16700</v>
      </c>
      <c r="I44" s="42">
        <v>23750</v>
      </c>
      <c r="J44" s="42">
        <f t="shared" ref="J44" si="4">SUM(C44:I44)</f>
        <v>552538</v>
      </c>
      <c r="K44" s="42">
        <v>387900</v>
      </c>
      <c r="L44" s="42">
        <f t="shared" si="1"/>
        <v>349338</v>
      </c>
    </row>
    <row r="45" spans="2:12" ht="15.75" x14ac:dyDescent="0.25">
      <c r="B45" s="24">
        <v>2040</v>
      </c>
      <c r="C45" s="39">
        <v>5</v>
      </c>
      <c r="D45" s="39">
        <v>11085</v>
      </c>
      <c r="E45" s="39">
        <v>173300</v>
      </c>
      <c r="F45" s="39">
        <v>125400</v>
      </c>
      <c r="G45" s="39">
        <v>205000</v>
      </c>
      <c r="H45" s="39">
        <v>16900</v>
      </c>
      <c r="I45" s="39">
        <v>23800</v>
      </c>
      <c r="J45" s="39">
        <f t="shared" si="3"/>
        <v>555490</v>
      </c>
      <c r="K45" s="39">
        <v>390650</v>
      </c>
      <c r="L45" s="39">
        <f t="shared" si="1"/>
        <v>350490</v>
      </c>
    </row>
    <row r="46" spans="2:12" ht="10.35" customHeight="1" x14ac:dyDescent="0.2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</row>
    <row r="47" spans="2:12" ht="15.75" x14ac:dyDescent="0.25">
      <c r="B47" s="27">
        <v>2041</v>
      </c>
      <c r="C47" s="42">
        <v>2</v>
      </c>
      <c r="D47" s="42">
        <v>11335</v>
      </c>
      <c r="E47" s="42">
        <v>173400</v>
      </c>
      <c r="F47" s="42">
        <v>126100</v>
      </c>
      <c r="G47" s="42">
        <v>206800</v>
      </c>
      <c r="H47" s="42">
        <v>17050</v>
      </c>
      <c r="I47" s="42">
        <v>23850</v>
      </c>
      <c r="J47" s="42">
        <f t="shared" si="3"/>
        <v>558537</v>
      </c>
      <c r="K47" s="42">
        <v>393550</v>
      </c>
      <c r="L47" s="42">
        <f t="shared" si="1"/>
        <v>351737</v>
      </c>
    </row>
    <row r="48" spans="2:12" ht="15.75" x14ac:dyDescent="0.25">
      <c r="B48" s="24">
        <v>2042</v>
      </c>
      <c r="C48" s="39">
        <v>0</v>
      </c>
      <c r="D48" s="39">
        <v>11570</v>
      </c>
      <c r="E48" s="39">
        <v>173650</v>
      </c>
      <c r="F48" s="39">
        <v>126800</v>
      </c>
      <c r="G48" s="39">
        <v>208600</v>
      </c>
      <c r="H48" s="39">
        <v>17200</v>
      </c>
      <c r="I48" s="39">
        <v>23850</v>
      </c>
      <c r="J48" s="39">
        <f>SUM(C48:I48)</f>
        <v>561670</v>
      </c>
      <c r="K48" s="39">
        <v>396400</v>
      </c>
      <c r="L48" s="39">
        <f t="shared" si="1"/>
        <v>353070</v>
      </c>
    </row>
    <row r="49" spans="2:12" ht="15.75" x14ac:dyDescent="0.25">
      <c r="B49" s="27">
        <v>2043</v>
      </c>
      <c r="C49" s="42">
        <v>0</v>
      </c>
      <c r="D49" s="42">
        <v>11830</v>
      </c>
      <c r="E49" s="42">
        <v>173900</v>
      </c>
      <c r="F49" s="42">
        <v>127600</v>
      </c>
      <c r="G49" s="42">
        <v>210500</v>
      </c>
      <c r="H49" s="42">
        <v>17350</v>
      </c>
      <c r="I49" s="42">
        <v>23900</v>
      </c>
      <c r="J49" s="42">
        <f t="shared" ref="J49:J51" si="5">SUM(C49:I49)</f>
        <v>565080</v>
      </c>
      <c r="K49" s="42">
        <v>399450</v>
      </c>
      <c r="L49" s="42">
        <f t="shared" si="1"/>
        <v>354580</v>
      </c>
    </row>
    <row r="50" spans="2:12" ht="15.75" x14ac:dyDescent="0.25">
      <c r="B50" s="24">
        <v>2044</v>
      </c>
      <c r="C50" s="39">
        <v>0</v>
      </c>
      <c r="D50" s="39">
        <v>12040</v>
      </c>
      <c r="E50" s="39">
        <v>174250</v>
      </c>
      <c r="F50" s="39">
        <v>128400</v>
      </c>
      <c r="G50" s="39">
        <v>212400</v>
      </c>
      <c r="H50" s="39">
        <v>17500</v>
      </c>
      <c r="I50" s="39">
        <v>23900</v>
      </c>
      <c r="J50" s="39">
        <f t="shared" ref="J50" si="6">SUM(C50:I50)</f>
        <v>568490</v>
      </c>
      <c r="K50" s="39">
        <v>402400</v>
      </c>
      <c r="L50" s="39">
        <f t="shared" si="1"/>
        <v>356090</v>
      </c>
    </row>
    <row r="51" spans="2:12" ht="15.75" x14ac:dyDescent="0.25">
      <c r="B51" s="27">
        <v>2045</v>
      </c>
      <c r="C51" s="42">
        <v>0</v>
      </c>
      <c r="D51" s="42">
        <v>12255</v>
      </c>
      <c r="E51" s="42">
        <v>174750</v>
      </c>
      <c r="F51" s="42">
        <v>129300</v>
      </c>
      <c r="G51" s="42">
        <v>214300</v>
      </c>
      <c r="H51" s="42">
        <v>17600</v>
      </c>
      <c r="I51" s="42">
        <v>23900</v>
      </c>
      <c r="J51" s="42">
        <f t="shared" si="5"/>
        <v>572105</v>
      </c>
      <c r="K51" s="42">
        <v>405500</v>
      </c>
      <c r="L51" s="42">
        <f t="shared" si="1"/>
        <v>357805</v>
      </c>
    </row>
    <row r="52" spans="2:12" ht="15.75" x14ac:dyDescent="0.25">
      <c r="B52" s="24">
        <v>2046</v>
      </c>
      <c r="C52" s="39">
        <v>0</v>
      </c>
      <c r="D52" s="39">
        <v>12485</v>
      </c>
      <c r="E52" s="39">
        <v>175350</v>
      </c>
      <c r="F52" s="39">
        <v>130300</v>
      </c>
      <c r="G52" s="39">
        <v>216300</v>
      </c>
      <c r="H52" s="39">
        <v>17700</v>
      </c>
      <c r="I52" s="39">
        <v>23900</v>
      </c>
      <c r="J52" s="39">
        <f t="shared" ref="J52" si="7">SUM(C52:I52)</f>
        <v>576035</v>
      </c>
      <c r="K52" s="39">
        <v>408650</v>
      </c>
      <c r="L52" s="39">
        <f t="shared" ref="L52" si="8">J52-G52</f>
        <v>359735</v>
      </c>
    </row>
    <row r="53" spans="2:12" ht="10.35" customHeight="1" x14ac:dyDescent="0.25">
      <c r="B53" s="28"/>
      <c r="C53" s="53"/>
      <c r="D53" s="53"/>
      <c r="E53" s="54"/>
      <c r="F53" s="53"/>
      <c r="G53" s="53"/>
      <c r="H53" s="53"/>
      <c r="I53" s="51"/>
      <c r="J53" s="52"/>
      <c r="K53" s="53"/>
      <c r="L53" s="52"/>
    </row>
    <row r="54" spans="2:12" ht="15" customHeight="1" x14ac:dyDescent="0.25">
      <c r="B54" s="34" t="s">
        <v>1</v>
      </c>
      <c r="C54" s="39"/>
      <c r="D54" s="41"/>
      <c r="E54" s="39"/>
      <c r="F54" s="39"/>
      <c r="G54" s="41"/>
      <c r="H54" s="39"/>
      <c r="I54" s="39"/>
      <c r="J54" s="39"/>
      <c r="K54" s="41"/>
      <c r="L54" s="39"/>
    </row>
    <row r="55" spans="2:12" ht="15" customHeight="1" x14ac:dyDescent="0.25">
      <c r="B55" s="24" t="s">
        <v>65</v>
      </c>
      <c r="C55" s="29">
        <f>RATE(2025-2010,,-C10,C25)</f>
        <v>-8.7140667385800355E-2</v>
      </c>
      <c r="D55" s="29">
        <f t="shared" ref="D55:L55" si="9">RATE(2025-2010,,-D10,D25)</f>
        <v>4.8105095991323552E-2</v>
      </c>
      <c r="E55" s="29">
        <f t="shared" si="9"/>
        <v>-9.845941197251306E-3</v>
      </c>
      <c r="F55" s="29">
        <f t="shared" si="9"/>
        <v>-2.9660985304242157E-3</v>
      </c>
      <c r="G55" s="29">
        <f t="shared" si="9"/>
        <v>1.6492365102058613E-2</v>
      </c>
      <c r="H55" s="29">
        <f t="shared" si="9"/>
        <v>-8.0077418926697841E-3</v>
      </c>
      <c r="I55" s="29">
        <f t="shared" si="9"/>
        <v>1.8955186939683441E-3</v>
      </c>
      <c r="J55" s="29">
        <f t="shared" si="9"/>
        <v>1.1399292229744094E-3</v>
      </c>
      <c r="K55" s="29">
        <f t="shared" si="9"/>
        <v>7.4539614575457854E-3</v>
      </c>
      <c r="L55" s="29">
        <f t="shared" si="9"/>
        <v>-5.8348021127759744E-3</v>
      </c>
    </row>
    <row r="56" spans="2:12" ht="15" customHeight="1" x14ac:dyDescent="0.25">
      <c r="B56" s="27" t="s">
        <v>61</v>
      </c>
      <c r="C56" s="30">
        <f>RATE(2026-2025,,-C25,C29)</f>
        <v>-9.2592592592592615E-2</v>
      </c>
      <c r="D56" s="30">
        <f t="shared" ref="D56:L56" si="10">RATE(2026-2025,,-D25,D29)</f>
        <v>4.3624161073825468E-2</v>
      </c>
      <c r="E56" s="30">
        <f t="shared" si="10"/>
        <v>1.2890815652723318E-2</v>
      </c>
      <c r="F56" s="30">
        <f t="shared" si="10"/>
        <v>1.086938147641015E-2</v>
      </c>
      <c r="G56" s="30">
        <f t="shared" si="10"/>
        <v>1.2424205742206016E-2</v>
      </c>
      <c r="H56" s="30">
        <f t="shared" si="10"/>
        <v>1.6140865737344055E-2</v>
      </c>
      <c r="I56" s="30">
        <f t="shared" si="10"/>
        <v>1.1970029239766053E-2</v>
      </c>
      <c r="J56" s="30">
        <f t="shared" si="10"/>
        <v>1.2742806433464246E-2</v>
      </c>
      <c r="K56" s="30">
        <f t="shared" si="10"/>
        <v>1.0062648921296409E-2</v>
      </c>
      <c r="L56" s="30">
        <f t="shared" si="10"/>
        <v>1.2915398624702481E-2</v>
      </c>
    </row>
    <row r="57" spans="2:12" ht="15" customHeight="1" x14ac:dyDescent="0.25">
      <c r="B57" s="24" t="s">
        <v>62</v>
      </c>
      <c r="C57" s="29">
        <f>RATE(2036-2026,,-C29,C41)</f>
        <v>-0.11163893126826339</v>
      </c>
      <c r="D57" s="29">
        <f t="shared" ref="D57:L57" si="11">RATE(2036-2026,,-D29,D41)</f>
        <v>2.6303980808840353E-2</v>
      </c>
      <c r="E57" s="29">
        <f t="shared" si="11"/>
        <v>-1.5412580725193213E-3</v>
      </c>
      <c r="F57" s="29">
        <f t="shared" si="11"/>
        <v>3.1327237504023744E-3</v>
      </c>
      <c r="G57" s="29">
        <f t="shared" si="11"/>
        <v>7.4617878515817635E-3</v>
      </c>
      <c r="H57" s="29">
        <f t="shared" si="11"/>
        <v>1.5167277096124069E-2</v>
      </c>
      <c r="I57" s="29">
        <f t="shared" si="11"/>
        <v>6.3610677564388445E-3</v>
      </c>
      <c r="J57" s="29">
        <f t="shared" si="11"/>
        <v>3.9883665853725969E-3</v>
      </c>
      <c r="K57" s="29">
        <f t="shared" si="11"/>
        <v>5.7003020894704996E-3</v>
      </c>
      <c r="L57" s="29">
        <f t="shared" si="11"/>
        <v>2.0615524803240539E-3</v>
      </c>
    </row>
    <row r="58" spans="2:12" ht="15" customHeight="1" x14ac:dyDescent="0.25">
      <c r="B58" s="27" t="s">
        <v>63</v>
      </c>
      <c r="C58" s="30">
        <f>RATE(2046-2026,,-C29,C52)</f>
        <v>-0.99911207191253926</v>
      </c>
      <c r="D58" s="30">
        <f t="shared" ref="D58:L58" si="12">RATE(2046-2026,,-D29,D52)</f>
        <v>2.3963338042304255E-2</v>
      </c>
      <c r="E58" s="30">
        <f t="shared" si="12"/>
        <v>-2.9846380014071178E-4</v>
      </c>
      <c r="F58" s="30">
        <f t="shared" si="12"/>
        <v>4.2935230025114308E-3</v>
      </c>
      <c r="G58" s="30">
        <f t="shared" si="12"/>
        <v>8.1193130520256455E-3</v>
      </c>
      <c r="H58" s="30">
        <f t="shared" si="12"/>
        <v>1.2339481203586466E-2</v>
      </c>
      <c r="I58" s="30">
        <f t="shared" si="12"/>
        <v>3.8092850761203929E-3</v>
      </c>
      <c r="J58" s="30">
        <f t="shared" si="12"/>
        <v>4.7619357853321709E-3</v>
      </c>
      <c r="K58" s="30">
        <f t="shared" si="12"/>
        <v>6.4908442861464858E-3</v>
      </c>
      <c r="L58" s="30">
        <f t="shared" si="12"/>
        <v>2.8510471640797075E-3</v>
      </c>
    </row>
    <row r="59" spans="2:12" ht="15" customHeight="1" x14ac:dyDescent="0.2">
      <c r="B59" s="57" t="s">
        <v>44</v>
      </c>
      <c r="C59" s="58"/>
      <c r="D59" s="58"/>
      <c r="E59" s="58"/>
      <c r="F59" s="58"/>
      <c r="G59" s="58"/>
      <c r="H59" s="58"/>
      <c r="I59" s="58"/>
      <c r="J59" s="59"/>
      <c r="K59" s="58"/>
      <c r="L59" s="59"/>
    </row>
    <row r="60" spans="2:12" ht="15" customHeight="1" x14ac:dyDescent="0.25">
      <c r="B60" s="13" t="s">
        <v>45</v>
      </c>
      <c r="C60" s="48"/>
      <c r="D60" s="48"/>
      <c r="E60" s="48"/>
      <c r="F60" s="48"/>
      <c r="G60" s="48"/>
      <c r="H60" s="49"/>
      <c r="I60" s="50"/>
      <c r="J60" s="50"/>
      <c r="K60" s="50"/>
      <c r="L60" s="50"/>
    </row>
    <row r="61" spans="2:12" ht="15" customHeight="1" x14ac:dyDescent="0.25">
      <c r="B61" s="13" t="s">
        <v>46</v>
      </c>
      <c r="C61" s="48"/>
      <c r="D61" s="48"/>
      <c r="E61" s="48"/>
      <c r="F61" s="48"/>
      <c r="G61" s="48"/>
      <c r="H61" s="49"/>
      <c r="I61" s="50"/>
      <c r="J61" s="50"/>
      <c r="K61" s="50"/>
      <c r="L61" s="50"/>
    </row>
    <row r="62" spans="2:12" ht="15" customHeight="1" x14ac:dyDescent="0.25">
      <c r="B62" s="13" t="s">
        <v>47</v>
      </c>
      <c r="C62" s="48"/>
      <c r="D62" s="48"/>
      <c r="E62" s="48"/>
      <c r="F62" s="48"/>
      <c r="G62" s="48"/>
      <c r="H62" s="49"/>
      <c r="I62" s="50"/>
      <c r="J62" s="50"/>
      <c r="K62" s="50"/>
      <c r="L62" s="50"/>
    </row>
    <row r="63" spans="2:12" ht="15" customHeight="1" x14ac:dyDescent="0.25">
      <c r="B63" s="13" t="s">
        <v>48</v>
      </c>
      <c r="C63" s="48"/>
      <c r="D63" s="48"/>
      <c r="E63" s="48"/>
      <c r="F63" s="48"/>
      <c r="G63" s="48"/>
      <c r="H63" s="49"/>
      <c r="I63" s="50"/>
      <c r="J63" s="50"/>
      <c r="K63" s="50"/>
      <c r="L63" s="50"/>
    </row>
    <row r="64" spans="2:12" ht="15" customHeight="1" x14ac:dyDescent="0.25">
      <c r="B64" s="33" t="s">
        <v>49</v>
      </c>
      <c r="C64" s="48"/>
      <c r="D64" s="48"/>
      <c r="E64" s="48"/>
      <c r="F64" s="48"/>
      <c r="G64" s="48"/>
      <c r="H64" s="48"/>
      <c r="I64" s="50"/>
      <c r="J64" s="50"/>
      <c r="K64" s="50"/>
      <c r="L64" s="50"/>
    </row>
  </sheetData>
  <printOptions horizontalCentered="1"/>
  <pageMargins left="0.7" right="0.7" top="0.5" bottom="0.25" header="0.5" footer="0.25"/>
  <pageSetup scale="64" orientation="landscape" cellComments="asDisplayed" r:id="rId1"/>
  <headerFooter alignWithMargins="0"/>
  <ignoredErrors>
    <ignoredError sqref="J26:J27 J53 J10:J25 J29:J33 J35:J39 J41:J45 J47:J52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Sheet35">
    <pageSetUpPr fitToPage="1"/>
  </sheetPr>
  <dimension ref="B1:O61"/>
  <sheetViews>
    <sheetView showGridLines="0" zoomScale="75" zoomScaleNormal="75" workbookViewId="0">
      <pane ySplit="10" topLeftCell="A22" activePane="bottomLeft" state="frozen"/>
      <selection activeCell="B55" sqref="B55:C58"/>
      <selection pane="bottomLeft" activeCell="P1" sqref="P1"/>
    </sheetView>
  </sheetViews>
  <sheetFormatPr defaultColWidth="9.140625" defaultRowHeight="12.75" x14ac:dyDescent="0.2"/>
  <cols>
    <col min="1" max="1" width="9.140625" style="1"/>
    <col min="2" max="2" width="17.5703125" style="5" customWidth="1"/>
    <col min="3" max="8" width="10.5703125" style="5" customWidth="1"/>
    <col min="9" max="9" width="11.7109375" style="5" customWidth="1"/>
    <col min="10" max="11" width="10.5703125" style="5" customWidth="1"/>
    <col min="12" max="12" width="10.7109375" style="5" customWidth="1"/>
    <col min="13" max="13" width="15.42578125" style="36" customWidth="1"/>
    <col min="14" max="15" width="9.140625" style="5"/>
    <col min="16" max="16384" width="9.140625" style="1"/>
  </cols>
  <sheetData>
    <row r="1" spans="2:15" ht="18.75" x14ac:dyDescent="0.3">
      <c r="B1" s="3" t="s">
        <v>50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pans="2:15" ht="9" customHeight="1" x14ac:dyDescent="0.2">
      <c r="B2" s="4"/>
      <c r="C2" s="4"/>
      <c r="D2" s="4"/>
      <c r="E2" s="4"/>
      <c r="F2" s="4"/>
      <c r="G2" s="4"/>
      <c r="H2" s="4"/>
      <c r="I2" s="4"/>
      <c r="J2" s="4"/>
    </row>
    <row r="3" spans="2:15" ht="21" x14ac:dyDescent="0.35">
      <c r="B3" s="6" t="s">
        <v>51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</row>
    <row r="4" spans="2:15" ht="15.75" x14ac:dyDescent="0.25">
      <c r="B4" s="8" t="s">
        <v>52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</row>
    <row r="5" spans="2:15" ht="9" customHeight="1" x14ac:dyDescent="0.2"/>
    <row r="6" spans="2:15" s="64" customFormat="1" ht="18" customHeight="1" x14ac:dyDescent="0.25">
      <c r="B6" s="61"/>
      <c r="C6" s="62" t="s">
        <v>8</v>
      </c>
      <c r="D6" s="62"/>
      <c r="E6" s="62"/>
      <c r="F6" s="62"/>
      <c r="G6" s="61"/>
      <c r="H6" s="61"/>
      <c r="I6" s="67"/>
      <c r="J6" s="67"/>
      <c r="K6" s="62"/>
      <c r="L6" s="62"/>
      <c r="M6" s="62"/>
      <c r="N6" s="66"/>
      <c r="O6" s="66"/>
    </row>
    <row r="7" spans="2:15" s="64" customFormat="1" ht="18" customHeight="1" x14ac:dyDescent="0.25">
      <c r="B7" s="61"/>
      <c r="C7" s="62" t="s">
        <v>53</v>
      </c>
      <c r="D7" s="62"/>
      <c r="E7" s="65" t="s">
        <v>10</v>
      </c>
      <c r="F7" s="65"/>
      <c r="G7" s="62" t="s">
        <v>11</v>
      </c>
      <c r="H7" s="62"/>
      <c r="I7" s="61"/>
      <c r="J7" s="61"/>
      <c r="K7" s="62" t="s">
        <v>5</v>
      </c>
      <c r="L7" s="62"/>
      <c r="M7" s="62"/>
      <c r="N7" s="66"/>
      <c r="O7" s="66"/>
    </row>
    <row r="8" spans="2:15" ht="50.25" customHeight="1" x14ac:dyDescent="0.25">
      <c r="B8" s="15" t="s">
        <v>2</v>
      </c>
      <c r="C8" s="16" t="s">
        <v>14</v>
      </c>
      <c r="D8" s="16" t="s">
        <v>15</v>
      </c>
      <c r="E8" s="16" t="s">
        <v>16</v>
      </c>
      <c r="F8" s="16" t="s">
        <v>17</v>
      </c>
      <c r="G8" s="17" t="s">
        <v>9</v>
      </c>
      <c r="H8" s="17" t="s">
        <v>10</v>
      </c>
      <c r="I8" s="71" t="s">
        <v>54</v>
      </c>
      <c r="J8" s="71" t="s">
        <v>55</v>
      </c>
      <c r="K8" s="18" t="s">
        <v>56</v>
      </c>
      <c r="L8" s="17" t="s">
        <v>4</v>
      </c>
      <c r="M8" s="18" t="s">
        <v>3</v>
      </c>
      <c r="N8" s="14"/>
      <c r="O8" s="14"/>
    </row>
    <row r="9" spans="2:15" ht="15.75" x14ac:dyDescent="0.25">
      <c r="B9" s="12" t="s">
        <v>24</v>
      </c>
      <c r="C9" s="74"/>
      <c r="D9" s="74"/>
      <c r="E9" s="74"/>
      <c r="F9" s="74"/>
      <c r="G9" s="74"/>
      <c r="H9" s="74"/>
      <c r="I9" s="74"/>
      <c r="J9" s="74"/>
      <c r="K9" s="74"/>
      <c r="L9" s="74"/>
      <c r="M9" s="79"/>
      <c r="N9" s="14"/>
      <c r="O9" s="14"/>
    </row>
    <row r="10" spans="2:15" ht="15.75" x14ac:dyDescent="0.25">
      <c r="B10" s="23">
        <v>2010</v>
      </c>
      <c r="C10" s="21">
        <v>133.11718500000001</v>
      </c>
      <c r="D10" s="21">
        <v>53.853118200000004</v>
      </c>
      <c r="E10" s="21">
        <v>187.13931599999998</v>
      </c>
      <c r="F10" s="21">
        <v>1122.8927756999999</v>
      </c>
      <c r="G10" s="21">
        <v>10.721187</v>
      </c>
      <c r="H10" s="21">
        <v>124.8025018</v>
      </c>
      <c r="I10" s="21">
        <v>21.584059199999999</v>
      </c>
      <c r="J10" s="21">
        <v>1.4615543</v>
      </c>
      <c r="K10" s="21">
        <f t="shared" ref="K10:K18" si="0">C10+D10+G10+I10+J10</f>
        <v>220.73710370000003</v>
      </c>
      <c r="L10" s="21">
        <f t="shared" ref="L10:L18" si="1">E10+F10+H10</f>
        <v>1434.8345935</v>
      </c>
      <c r="M10" s="21">
        <f t="shared" ref="M10:M18" si="2">K10+L10</f>
        <v>1655.5716972</v>
      </c>
      <c r="N10" s="14"/>
      <c r="O10" s="14"/>
    </row>
    <row r="11" spans="2:15" ht="15.75" x14ac:dyDescent="0.25">
      <c r="B11" s="77" t="s">
        <v>25</v>
      </c>
      <c r="C11" s="20">
        <v>129.92742064399997</v>
      </c>
      <c r="D11" s="20">
        <v>52.861394609333331</v>
      </c>
      <c r="E11" s="20">
        <v>195.33294007280506</v>
      </c>
      <c r="F11" s="20">
        <v>1124.6081950036</v>
      </c>
      <c r="G11" s="20">
        <v>10.328208</v>
      </c>
      <c r="H11" s="20">
        <v>136.40532000000002</v>
      </c>
      <c r="I11" s="20">
        <v>21.481487478655811</v>
      </c>
      <c r="J11" s="20">
        <v>1.3622000000000001</v>
      </c>
      <c r="K11" s="20">
        <f t="shared" si="0"/>
        <v>215.96071073198911</v>
      </c>
      <c r="L11" s="20">
        <f t="shared" si="1"/>
        <v>1456.3464550764052</v>
      </c>
      <c r="M11" s="20">
        <f t="shared" si="2"/>
        <v>1672.3071658083943</v>
      </c>
      <c r="N11" s="14"/>
      <c r="O11" s="14"/>
    </row>
    <row r="12" spans="2:15" ht="15.75" x14ac:dyDescent="0.25">
      <c r="B12" s="23">
        <v>2012</v>
      </c>
      <c r="C12" s="21">
        <v>125.80498059583442</v>
      </c>
      <c r="D12" s="21">
        <v>53.858426237170839</v>
      </c>
      <c r="E12" s="21">
        <v>208.79636917721498</v>
      </c>
      <c r="F12" s="21">
        <v>1077.1600545500003</v>
      </c>
      <c r="G12" s="21">
        <v>10.234448</v>
      </c>
      <c r="H12" s="21">
        <v>148.93962150000002</v>
      </c>
      <c r="I12" s="21">
        <v>15.70433412</v>
      </c>
      <c r="J12" s="21">
        <v>0.84577499999999994</v>
      </c>
      <c r="K12" s="21">
        <f t="shared" si="0"/>
        <v>206.44796395300529</v>
      </c>
      <c r="L12" s="21">
        <f t="shared" si="1"/>
        <v>1434.8960452272152</v>
      </c>
      <c r="M12" s="21">
        <f t="shared" si="2"/>
        <v>1641.3440091802204</v>
      </c>
      <c r="N12" s="14"/>
      <c r="O12" s="14"/>
    </row>
    <row r="13" spans="2:15" ht="15.75" x14ac:dyDescent="0.25">
      <c r="B13" s="19">
        <v>2013</v>
      </c>
      <c r="C13" s="20">
        <v>117.19713740000002</v>
      </c>
      <c r="D13" s="20">
        <v>53.853118199999997</v>
      </c>
      <c r="E13" s="20">
        <v>188.60695290000001</v>
      </c>
      <c r="F13" s="20">
        <v>945.00999809999996</v>
      </c>
      <c r="G13" s="20">
        <v>8.8461684999999992</v>
      </c>
      <c r="H13" s="20">
        <v>126.0210585</v>
      </c>
      <c r="I13" s="20">
        <v>16.484165060000002</v>
      </c>
      <c r="J13" s="20">
        <v>0.88288140000000004</v>
      </c>
      <c r="K13" s="20">
        <f t="shared" si="0"/>
        <v>197.26347056000003</v>
      </c>
      <c r="L13" s="20">
        <f t="shared" si="1"/>
        <v>1259.6380095</v>
      </c>
      <c r="M13" s="20">
        <f t="shared" si="2"/>
        <v>1456.90148006</v>
      </c>
      <c r="N13" s="14"/>
      <c r="O13" s="14"/>
    </row>
    <row r="14" spans="2:15" ht="15.75" x14ac:dyDescent="0.25">
      <c r="B14" s="23">
        <v>2014</v>
      </c>
      <c r="C14" s="21">
        <v>119.95288089848533</v>
      </c>
      <c r="D14" s="21">
        <v>48.193576193410877</v>
      </c>
      <c r="E14" s="21">
        <v>198.84770189999989</v>
      </c>
      <c r="F14" s="21">
        <v>1135.2231539999998</v>
      </c>
      <c r="G14" s="21">
        <v>11.047900500000001</v>
      </c>
      <c r="H14" s="21">
        <v>132.34903500000001</v>
      </c>
      <c r="I14" s="21">
        <v>29.498610239999998</v>
      </c>
      <c r="J14" s="21">
        <v>0.84403470000000003</v>
      </c>
      <c r="K14" s="21">
        <f t="shared" si="0"/>
        <v>209.53700253189621</v>
      </c>
      <c r="L14" s="21">
        <f t="shared" si="1"/>
        <v>1466.4198908999997</v>
      </c>
      <c r="M14" s="21">
        <f t="shared" si="2"/>
        <v>1675.9568934318959</v>
      </c>
      <c r="N14" s="14"/>
      <c r="O14" s="14"/>
    </row>
    <row r="15" spans="2:15" ht="15.75" x14ac:dyDescent="0.25">
      <c r="B15" s="19">
        <v>2015</v>
      </c>
      <c r="C15" s="20">
        <v>128.42674603470542</v>
      </c>
      <c r="D15" s="20">
        <v>40.408021912039942</v>
      </c>
      <c r="E15" s="20">
        <v>191.35864020000005</v>
      </c>
      <c r="F15" s="20">
        <v>1062.9296069999998</v>
      </c>
      <c r="G15" s="20">
        <v>10.212736000000001</v>
      </c>
      <c r="H15" s="20">
        <v>128.30709579999998</v>
      </c>
      <c r="I15" s="20">
        <v>15.395487114756348</v>
      </c>
      <c r="J15" s="20">
        <v>1.2018635999999998</v>
      </c>
      <c r="K15" s="20">
        <f t="shared" si="0"/>
        <v>195.64485466150171</v>
      </c>
      <c r="L15" s="20">
        <f t="shared" si="1"/>
        <v>1382.595343</v>
      </c>
      <c r="M15" s="20">
        <f t="shared" si="2"/>
        <v>1578.2401976615017</v>
      </c>
      <c r="N15" s="14"/>
      <c r="O15" s="14"/>
    </row>
    <row r="16" spans="2:15" ht="15.75" x14ac:dyDescent="0.25">
      <c r="B16" s="23">
        <v>2016</v>
      </c>
      <c r="C16" s="21">
        <v>136.74285022845373</v>
      </c>
      <c r="D16" s="21">
        <v>42.361862656394138</v>
      </c>
      <c r="E16" s="21">
        <v>206.59671029430208</v>
      </c>
      <c r="F16" s="21">
        <v>1116.7030677692726</v>
      </c>
      <c r="G16" s="21">
        <v>9.7525624999999998</v>
      </c>
      <c r="H16" s="21">
        <v>113.4018312</v>
      </c>
      <c r="I16" s="21">
        <v>16.65323091846664</v>
      </c>
      <c r="J16" s="21">
        <v>0.98912310000000003</v>
      </c>
      <c r="K16" s="21">
        <f t="shared" si="0"/>
        <v>206.49962940331451</v>
      </c>
      <c r="L16" s="21">
        <f t="shared" si="1"/>
        <v>1436.7016092635747</v>
      </c>
      <c r="M16" s="21">
        <f t="shared" si="2"/>
        <v>1643.2012386668891</v>
      </c>
      <c r="N16" s="14"/>
      <c r="O16" s="14"/>
    </row>
    <row r="17" spans="2:15" ht="15.75" x14ac:dyDescent="0.25">
      <c r="B17" s="27">
        <v>2017</v>
      </c>
      <c r="C17" s="20">
        <v>138.47853818623813</v>
      </c>
      <c r="D17" s="20">
        <v>40.518254345083719</v>
      </c>
      <c r="E17" s="20">
        <v>198.44073687640446</v>
      </c>
      <c r="F17" s="20">
        <v>1203.7077927000003</v>
      </c>
      <c r="G17" s="20">
        <v>10.0140288</v>
      </c>
      <c r="H17" s="20">
        <v>138.8102208</v>
      </c>
      <c r="I17" s="20">
        <v>16.194000200000001</v>
      </c>
      <c r="J17" s="20">
        <v>1.2139051999999999</v>
      </c>
      <c r="K17" s="20">
        <f t="shared" si="0"/>
        <v>206.41872673132184</v>
      </c>
      <c r="L17" s="20">
        <f t="shared" si="1"/>
        <v>1540.9587503764046</v>
      </c>
      <c r="M17" s="20">
        <f t="shared" si="2"/>
        <v>1747.3774771077265</v>
      </c>
      <c r="N17" s="14"/>
      <c r="O17" s="14"/>
    </row>
    <row r="18" spans="2:15" ht="15.75" x14ac:dyDescent="0.25">
      <c r="B18" s="24">
        <v>2018</v>
      </c>
      <c r="C18" s="21">
        <v>152.39575123838472</v>
      </c>
      <c r="D18" s="21">
        <v>49.610620530346623</v>
      </c>
      <c r="E18" s="21">
        <v>233.66336700000008</v>
      </c>
      <c r="F18" s="21">
        <v>1454.6578464000004</v>
      </c>
      <c r="G18" s="21">
        <v>8.5909824000000015</v>
      </c>
      <c r="H18" s="21">
        <v>131.63953950000001</v>
      </c>
      <c r="I18" s="21">
        <v>20.340480499999998</v>
      </c>
      <c r="J18" s="21">
        <v>1.0278069999999999</v>
      </c>
      <c r="K18" s="21">
        <f t="shared" si="0"/>
        <v>231.96564166873134</v>
      </c>
      <c r="L18" s="21">
        <f t="shared" si="1"/>
        <v>1819.9607529000004</v>
      </c>
      <c r="M18" s="21">
        <f t="shared" si="2"/>
        <v>2051.9263945687317</v>
      </c>
      <c r="N18" s="14"/>
      <c r="O18" s="14"/>
    </row>
    <row r="19" spans="2:15" ht="15.75" x14ac:dyDescent="0.25">
      <c r="B19" s="27">
        <v>2019</v>
      </c>
      <c r="C19" s="20">
        <v>130.57156048200002</v>
      </c>
      <c r="D19" s="20">
        <v>44.913820599288712</v>
      </c>
      <c r="E19" s="20">
        <v>213.19400739999998</v>
      </c>
      <c r="F19" s="20">
        <v>1170.0925300000001</v>
      </c>
      <c r="G19" s="20">
        <v>7.9746474999999988</v>
      </c>
      <c r="H19" s="20">
        <v>127.19419590000001</v>
      </c>
      <c r="I19" s="20">
        <v>15.659971199999998</v>
      </c>
      <c r="J19" s="20">
        <v>1.0384439999999999</v>
      </c>
      <c r="K19" s="20">
        <f>C19+D19+G19+I19+J19</f>
        <v>200.15844378128872</v>
      </c>
      <c r="L19" s="20">
        <f>E19+F19+H19</f>
        <v>1510.4807333000001</v>
      </c>
      <c r="M19" s="20">
        <f>K19+L19</f>
        <v>1710.6391770812888</v>
      </c>
      <c r="N19" s="14"/>
      <c r="O19" s="14"/>
    </row>
    <row r="20" spans="2:15" ht="15.75" x14ac:dyDescent="0.25">
      <c r="B20" s="80">
        <v>2020</v>
      </c>
      <c r="C20" s="81">
        <v>145.64101844446</v>
      </c>
      <c r="D20" s="81">
        <v>34.86693470895306</v>
      </c>
      <c r="E20" s="81">
        <v>201.38645110000004</v>
      </c>
      <c r="F20" s="81">
        <v>1035.8984835000001</v>
      </c>
      <c r="G20" s="81">
        <v>7.7919375000000004</v>
      </c>
      <c r="H20" s="81">
        <v>104.95979009999999</v>
      </c>
      <c r="I20" s="81">
        <v>14.142875999999999</v>
      </c>
      <c r="J20" s="81">
        <v>1.0685595000000001</v>
      </c>
      <c r="K20" s="21">
        <f t="shared" ref="K20" si="3">C20+D20+G20+I20+J20</f>
        <v>203.51132615341305</v>
      </c>
      <c r="L20" s="21">
        <f t="shared" ref="L20" si="4">E20+F20+H20</f>
        <v>1342.2447247000002</v>
      </c>
      <c r="M20" s="21">
        <f t="shared" ref="M20" si="5">K20+L20</f>
        <v>1545.7560508534134</v>
      </c>
      <c r="N20" s="14"/>
      <c r="O20" s="14"/>
    </row>
    <row r="21" spans="2:15" ht="15.75" x14ac:dyDescent="0.25">
      <c r="B21" s="27">
        <v>2021</v>
      </c>
      <c r="C21" s="20">
        <v>154.5182282245139</v>
      </c>
      <c r="D21" s="20">
        <v>47.140662675486091</v>
      </c>
      <c r="E21" s="20">
        <v>229.5386288</v>
      </c>
      <c r="F21" s="20">
        <v>1556.672581468863</v>
      </c>
      <c r="G21" s="20">
        <v>7.9814646000000007</v>
      </c>
      <c r="H21" s="20">
        <v>123.0393155</v>
      </c>
      <c r="I21" s="20">
        <v>17.554418299999998</v>
      </c>
      <c r="J21" s="20">
        <v>1.4464204000000003</v>
      </c>
      <c r="K21" s="20">
        <f>C21+D21+G21+I21+J21</f>
        <v>228.6411942</v>
      </c>
      <c r="L21" s="20">
        <f>E21+F21+H21</f>
        <v>1909.2505257688629</v>
      </c>
      <c r="M21" s="20">
        <f>K21+L21</f>
        <v>2137.8917199688631</v>
      </c>
      <c r="N21" s="14"/>
      <c r="O21" s="14"/>
    </row>
    <row r="22" spans="2:15" ht="15.75" x14ac:dyDescent="0.25">
      <c r="B22" s="24">
        <v>2022</v>
      </c>
      <c r="C22" s="21">
        <v>158.36676520241508</v>
      </c>
      <c r="D22" s="21">
        <v>45.11669720139237</v>
      </c>
      <c r="E22" s="21">
        <v>241.89095999999998</v>
      </c>
      <c r="F22" s="21">
        <v>1683.0302947038006</v>
      </c>
      <c r="G22" s="21">
        <v>7.6301427999999989</v>
      </c>
      <c r="H22" s="21">
        <v>122.64919519999999</v>
      </c>
      <c r="I22" s="21">
        <v>20.987222800000005</v>
      </c>
      <c r="J22" s="21">
        <v>1.2708740000000001</v>
      </c>
      <c r="K22" s="21">
        <f>C22+D22+G22+I22+J22</f>
        <v>233.37170200380743</v>
      </c>
      <c r="L22" s="21">
        <f>E22+F22+H22</f>
        <v>2047.5704499038004</v>
      </c>
      <c r="M22" s="21">
        <f>K22+L22</f>
        <v>2280.9421519076077</v>
      </c>
      <c r="N22" s="14"/>
      <c r="O22" s="14"/>
    </row>
    <row r="23" spans="2:15" ht="15.75" x14ac:dyDescent="0.25">
      <c r="B23" s="27">
        <v>2023</v>
      </c>
      <c r="C23" s="20">
        <v>174.63841192001468</v>
      </c>
      <c r="D23" s="20">
        <v>46.004225479985308</v>
      </c>
      <c r="E23" s="20">
        <v>237.24078449999999</v>
      </c>
      <c r="F23" s="20">
        <v>1420.3603041803999</v>
      </c>
      <c r="G23" s="20">
        <v>9.4149225000000012</v>
      </c>
      <c r="H23" s="20">
        <v>118.44653849999999</v>
      </c>
      <c r="I23" s="20">
        <v>23.916383199999999</v>
      </c>
      <c r="J23" s="20">
        <v>1.8801485</v>
      </c>
      <c r="K23" s="20">
        <f>C23+D23+G23+I23+J23</f>
        <v>255.85409159999998</v>
      </c>
      <c r="L23" s="20">
        <f>E23+F23+H23</f>
        <v>1776.0476271804</v>
      </c>
      <c r="M23" s="20">
        <f>K23+L23</f>
        <v>2031.9017187804</v>
      </c>
      <c r="N23" s="14"/>
      <c r="O23" s="14"/>
    </row>
    <row r="24" spans="2:15" ht="15.75" x14ac:dyDescent="0.25">
      <c r="B24" s="24">
        <v>2024</v>
      </c>
      <c r="C24" s="21">
        <v>164.18394322809348</v>
      </c>
      <c r="D24" s="21">
        <v>43.881799115589523</v>
      </c>
      <c r="E24" s="21">
        <v>226.71751302151918</v>
      </c>
      <c r="F24" s="21">
        <v>1530.4887861115888</v>
      </c>
      <c r="G24" s="21">
        <v>9.6069455837719229</v>
      </c>
      <c r="H24" s="21">
        <v>117.08432108643775</v>
      </c>
      <c r="I24" s="21">
        <v>27.944093835865548</v>
      </c>
      <c r="J24" s="21">
        <v>2.0265901389342824</v>
      </c>
      <c r="K24" s="21">
        <f>C24+D24+G24+I24+J24</f>
        <v>247.64337190225478</v>
      </c>
      <c r="L24" s="21">
        <f>E24+F24+H24</f>
        <v>1874.2906202195456</v>
      </c>
      <c r="M24" s="21">
        <f>K24+L24</f>
        <v>2121.9339921218007</v>
      </c>
      <c r="N24" s="14"/>
      <c r="O24" s="14"/>
    </row>
    <row r="25" spans="2:15" ht="15.75" x14ac:dyDescent="0.25">
      <c r="B25" s="114" t="s">
        <v>60</v>
      </c>
      <c r="C25" s="115">
        <v>162.62011434841125</v>
      </c>
      <c r="D25" s="115">
        <v>43.598120493338371</v>
      </c>
      <c r="E25" s="115">
        <v>242.1112580137324</v>
      </c>
      <c r="F25" s="115">
        <v>1581.8328686738002</v>
      </c>
      <c r="G25" s="115">
        <v>9.648149591821312</v>
      </c>
      <c r="H25" s="115">
        <v>119.38686106949453</v>
      </c>
      <c r="I25" s="115">
        <v>29.276812528044708</v>
      </c>
      <c r="J25" s="115">
        <v>2.0039115106764496</v>
      </c>
      <c r="K25" s="115">
        <f>C25+D25+G25+I25+J25</f>
        <v>247.1471084722921</v>
      </c>
      <c r="L25" s="115">
        <f>E25+F25+H25</f>
        <v>1943.3309877570271</v>
      </c>
      <c r="M25" s="115">
        <f>K25+L25</f>
        <v>2190.4780962293194</v>
      </c>
      <c r="N25" s="14"/>
      <c r="O25" s="14"/>
    </row>
    <row r="26" spans="2:15" ht="9" customHeight="1" x14ac:dyDescent="0.25">
      <c r="B26" s="25"/>
      <c r="C26" s="26"/>
      <c r="D26" s="26"/>
      <c r="E26" s="26"/>
      <c r="F26" s="26"/>
      <c r="G26" s="111"/>
      <c r="H26" s="112"/>
      <c r="I26" s="111"/>
      <c r="J26" s="111"/>
      <c r="K26" s="26"/>
      <c r="L26" s="26"/>
      <c r="M26" s="26"/>
      <c r="N26" s="14"/>
      <c r="O26" s="14"/>
    </row>
    <row r="27" spans="2:15" ht="15" customHeight="1" x14ac:dyDescent="0.25">
      <c r="B27" s="12" t="s">
        <v>0</v>
      </c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14"/>
      <c r="O27" s="14"/>
    </row>
    <row r="28" spans="2:15" ht="9" customHeight="1" x14ac:dyDescent="0.25">
      <c r="B28" s="24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14"/>
      <c r="O28" s="14"/>
    </row>
    <row r="29" spans="2:15" ht="15.75" x14ac:dyDescent="0.25">
      <c r="B29" s="124">
        <v>2026</v>
      </c>
      <c r="C29" s="125">
        <v>158.57826050948879</v>
      </c>
      <c r="D29" s="125">
        <v>43.130783950655236</v>
      </c>
      <c r="E29" s="125">
        <v>248.71578304301525</v>
      </c>
      <c r="F29" s="125">
        <v>1628.830356424555</v>
      </c>
      <c r="G29" s="125">
        <v>9.7092973485521732</v>
      </c>
      <c r="H29" s="125">
        <v>121.54012400762082</v>
      </c>
      <c r="I29" s="125">
        <v>30.445726020479238</v>
      </c>
      <c r="J29" s="125">
        <v>1.9890329510753604</v>
      </c>
      <c r="K29" s="125">
        <f t="shared" ref="K29:K44" si="6">C29+D29+G29+I29+J29</f>
        <v>243.8531007802508</v>
      </c>
      <c r="L29" s="125">
        <f t="shared" ref="L29:L44" si="7">E29+F29+H29</f>
        <v>1999.0862634751911</v>
      </c>
      <c r="M29" s="125">
        <f t="shared" ref="M29:M44" si="8">K29+L29</f>
        <v>2242.9393642554419</v>
      </c>
      <c r="N29" s="14"/>
      <c r="O29" s="14"/>
    </row>
    <row r="30" spans="2:15" ht="15.75" x14ac:dyDescent="0.25">
      <c r="B30" s="24">
        <v>2027</v>
      </c>
      <c r="C30" s="21">
        <v>154.47412580463023</v>
      </c>
      <c r="D30" s="21">
        <v>42.888875981350921</v>
      </c>
      <c r="E30" s="21">
        <v>253.18722473837107</v>
      </c>
      <c r="F30" s="21">
        <v>1677.6927395506088</v>
      </c>
      <c r="G30" s="21">
        <v>9.7780461441100108</v>
      </c>
      <c r="H30" s="21">
        <v>124.11216694670669</v>
      </c>
      <c r="I30" s="21">
        <v>31.12867371838523</v>
      </c>
      <c r="J30" s="21">
        <v>1.9878893827845643</v>
      </c>
      <c r="K30" s="21">
        <f t="shared" si="6"/>
        <v>240.25761103126101</v>
      </c>
      <c r="L30" s="21">
        <f t="shared" si="7"/>
        <v>2054.9921312356864</v>
      </c>
      <c r="M30" s="21">
        <f t="shared" si="8"/>
        <v>2295.2497422669476</v>
      </c>
      <c r="N30" s="14"/>
      <c r="O30" s="14"/>
    </row>
    <row r="31" spans="2:15" ht="15.6" customHeight="1" x14ac:dyDescent="0.25">
      <c r="B31" s="27">
        <v>2028</v>
      </c>
      <c r="C31" s="20">
        <v>150.94058602878917</v>
      </c>
      <c r="D31" s="20">
        <v>42.717920570950717</v>
      </c>
      <c r="E31" s="20">
        <v>256.35515245432629</v>
      </c>
      <c r="F31" s="20">
        <v>1727.7655528766672</v>
      </c>
      <c r="G31" s="20">
        <v>9.8372228115745948</v>
      </c>
      <c r="H31" s="20">
        <v>126.9621069099488</v>
      </c>
      <c r="I31" s="20">
        <v>31.356589777199595</v>
      </c>
      <c r="J31" s="20">
        <v>1.9905214936014737</v>
      </c>
      <c r="K31" s="20">
        <f t="shared" si="6"/>
        <v>236.84284068211556</v>
      </c>
      <c r="L31" s="20">
        <f t="shared" si="7"/>
        <v>2111.0828122409425</v>
      </c>
      <c r="M31" s="20">
        <f t="shared" si="8"/>
        <v>2347.9256529230579</v>
      </c>
      <c r="N31" s="14"/>
      <c r="O31" s="14"/>
    </row>
    <row r="32" spans="2:15" ht="15.75" x14ac:dyDescent="0.25">
      <c r="B32" s="24">
        <v>2029</v>
      </c>
      <c r="C32" s="21">
        <v>147.80965122591499</v>
      </c>
      <c r="D32" s="21">
        <v>42.587535128451805</v>
      </c>
      <c r="E32" s="21">
        <v>259.20482332525188</v>
      </c>
      <c r="F32" s="21">
        <v>1774.2017356039626</v>
      </c>
      <c r="G32" s="21">
        <v>9.9126882358754216</v>
      </c>
      <c r="H32" s="21">
        <v>129.65273264602354</v>
      </c>
      <c r="I32" s="21">
        <v>31.476571063308846</v>
      </c>
      <c r="J32" s="21">
        <v>2.0153366500536083</v>
      </c>
      <c r="K32" s="21">
        <f>C32+D32+G32+I32+J32</f>
        <v>233.80178230360465</v>
      </c>
      <c r="L32" s="21">
        <f>E32+F32+H32</f>
        <v>2163.0592915752381</v>
      </c>
      <c r="M32" s="21">
        <f>K32+L32</f>
        <v>2396.8610738788429</v>
      </c>
      <c r="N32" s="14"/>
      <c r="O32" s="14"/>
    </row>
    <row r="33" spans="2:15" ht="15.75" x14ac:dyDescent="0.25">
      <c r="B33" s="27">
        <v>2030</v>
      </c>
      <c r="C33" s="20">
        <v>145.52028917629193</v>
      </c>
      <c r="D33" s="20">
        <v>42.523407563649492</v>
      </c>
      <c r="E33" s="20">
        <v>261.35340950287781</v>
      </c>
      <c r="F33" s="20">
        <v>1822.0098685666487</v>
      </c>
      <c r="G33" s="20">
        <v>10.004495777555123</v>
      </c>
      <c r="H33" s="20">
        <v>132.62013013313117</v>
      </c>
      <c r="I33" s="20">
        <v>31.933015069402678</v>
      </c>
      <c r="J33" s="20">
        <v>2.0315843109272609</v>
      </c>
      <c r="K33" s="20">
        <f t="shared" si="6"/>
        <v>232.01279189782647</v>
      </c>
      <c r="L33" s="20">
        <f t="shared" si="7"/>
        <v>2215.9834082026578</v>
      </c>
      <c r="M33" s="20">
        <f t="shared" si="8"/>
        <v>2447.9962001004842</v>
      </c>
      <c r="N33" s="14"/>
      <c r="O33" s="14"/>
    </row>
    <row r="34" spans="2:15" ht="9" customHeight="1" x14ac:dyDescent="0.25">
      <c r="B34" s="24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14"/>
      <c r="O34" s="14"/>
    </row>
    <row r="35" spans="2:15" ht="15.75" x14ac:dyDescent="0.25">
      <c r="B35" s="24">
        <v>2031</v>
      </c>
      <c r="C35" s="21">
        <v>144.09402002413407</v>
      </c>
      <c r="D35" s="21">
        <v>42.273852571068524</v>
      </c>
      <c r="E35" s="21">
        <v>263.53797167157092</v>
      </c>
      <c r="F35" s="21">
        <v>1870.9482836346674</v>
      </c>
      <c r="G35" s="21">
        <v>10.105609176627308</v>
      </c>
      <c r="H35" s="21">
        <v>135.68328896117609</v>
      </c>
      <c r="I35" s="21">
        <v>32.321770968702118</v>
      </c>
      <c r="J35" s="21">
        <v>2.063141809392913</v>
      </c>
      <c r="K35" s="21">
        <f t="shared" si="6"/>
        <v>230.8583945499249</v>
      </c>
      <c r="L35" s="21">
        <f t="shared" si="7"/>
        <v>2270.1695442674145</v>
      </c>
      <c r="M35" s="21">
        <f t="shared" si="8"/>
        <v>2501.0279388173394</v>
      </c>
      <c r="N35" s="14"/>
      <c r="O35" s="14"/>
    </row>
    <row r="36" spans="2:15" ht="15.75" x14ac:dyDescent="0.25">
      <c r="B36" s="27">
        <v>2032</v>
      </c>
      <c r="C36" s="20">
        <v>143.22758540168502</v>
      </c>
      <c r="D36" s="20">
        <v>42.221222976551459</v>
      </c>
      <c r="E36" s="20">
        <v>265.63994569029427</v>
      </c>
      <c r="F36" s="20">
        <v>1921.9488293874897</v>
      </c>
      <c r="G36" s="20">
        <v>10.190833688046249</v>
      </c>
      <c r="H36" s="20">
        <v>138.66993154080427</v>
      </c>
      <c r="I36" s="20">
        <v>32.575727192414988</v>
      </c>
      <c r="J36" s="20">
        <v>2.097201165187959</v>
      </c>
      <c r="K36" s="20">
        <f t="shared" si="6"/>
        <v>230.31257042388566</v>
      </c>
      <c r="L36" s="20">
        <f t="shared" si="7"/>
        <v>2326.2587066185879</v>
      </c>
      <c r="M36" s="20">
        <f t="shared" si="8"/>
        <v>2556.5712770424734</v>
      </c>
      <c r="N36" s="14"/>
      <c r="O36" s="14"/>
    </row>
    <row r="37" spans="2:15" ht="15.75" x14ac:dyDescent="0.25">
      <c r="B37" s="24">
        <v>2033</v>
      </c>
      <c r="C37" s="21">
        <v>142.87676968036828</v>
      </c>
      <c r="D37" s="21">
        <v>42.165492709571886</v>
      </c>
      <c r="E37" s="21">
        <v>267.0926388891296</v>
      </c>
      <c r="F37" s="21">
        <v>1967.7850373764534</v>
      </c>
      <c r="G37" s="21">
        <v>10.256841532046476</v>
      </c>
      <c r="H37" s="21">
        <v>141.65087469602818</v>
      </c>
      <c r="I37" s="21">
        <v>32.790757222346002</v>
      </c>
      <c r="J37" s="21">
        <v>2.1408313382285291</v>
      </c>
      <c r="K37" s="21">
        <f t="shared" si="6"/>
        <v>230.23069248256118</v>
      </c>
      <c r="L37" s="21">
        <f t="shared" si="7"/>
        <v>2376.528550961611</v>
      </c>
      <c r="M37" s="21">
        <f t="shared" si="8"/>
        <v>2606.7592434441722</v>
      </c>
      <c r="N37" s="14"/>
      <c r="O37" s="14"/>
    </row>
    <row r="38" spans="2:15" ht="15.75" x14ac:dyDescent="0.25">
      <c r="B38" s="27">
        <v>2034</v>
      </c>
      <c r="C38" s="20">
        <v>142.62639166307508</v>
      </c>
      <c r="D38" s="20">
        <v>42.160104539900765</v>
      </c>
      <c r="E38" s="20">
        <v>268.74184122900289</v>
      </c>
      <c r="F38" s="20">
        <v>2020.4448975183334</v>
      </c>
      <c r="G38" s="20">
        <v>10.339118558027488</v>
      </c>
      <c r="H38" s="20">
        <v>144.43770210639542</v>
      </c>
      <c r="I38" s="20">
        <v>32.217944956642853</v>
      </c>
      <c r="J38" s="20">
        <v>2.1829084320953851</v>
      </c>
      <c r="K38" s="20">
        <f>C38+D38+G38+I38+J38</f>
        <v>229.52646814974159</v>
      </c>
      <c r="L38" s="20">
        <f>E38+F38+H38</f>
        <v>2433.6244408537318</v>
      </c>
      <c r="M38" s="20">
        <f>K38+L38</f>
        <v>2663.1509090034733</v>
      </c>
      <c r="N38" s="14"/>
      <c r="O38" s="14"/>
    </row>
    <row r="39" spans="2:15" ht="15.75" x14ac:dyDescent="0.25">
      <c r="B39" s="24">
        <v>2035</v>
      </c>
      <c r="C39" s="21">
        <v>142.61651337787646</v>
      </c>
      <c r="D39" s="21">
        <v>42.144133211589832</v>
      </c>
      <c r="E39" s="21">
        <v>269.12122340812721</v>
      </c>
      <c r="F39" s="21">
        <v>2065.5921921516897</v>
      </c>
      <c r="G39" s="21">
        <v>10.421411445025049</v>
      </c>
      <c r="H39" s="21">
        <v>147.52193604402487</v>
      </c>
      <c r="I39" s="21">
        <v>32.438472209896453</v>
      </c>
      <c r="J39" s="21">
        <v>2.2298620507983444</v>
      </c>
      <c r="K39" s="21">
        <f t="shared" si="6"/>
        <v>229.85039229518614</v>
      </c>
      <c r="L39" s="21">
        <f t="shared" si="7"/>
        <v>2482.235351603842</v>
      </c>
      <c r="M39" s="21">
        <f t="shared" si="8"/>
        <v>2712.0857438990283</v>
      </c>
      <c r="N39" s="14"/>
      <c r="O39" s="14"/>
    </row>
    <row r="40" spans="2:15" ht="9" customHeight="1" x14ac:dyDescent="0.25">
      <c r="B40" s="28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14"/>
      <c r="O40" s="14"/>
    </row>
    <row r="41" spans="2:15" ht="15.75" x14ac:dyDescent="0.25">
      <c r="B41" s="24">
        <v>2036</v>
      </c>
      <c r="C41" s="21">
        <v>142.2517276271189</v>
      </c>
      <c r="D41" s="21">
        <v>42.102292838936691</v>
      </c>
      <c r="E41" s="21">
        <v>270.06143605869175</v>
      </c>
      <c r="F41" s="21">
        <v>2117.7856074516294</v>
      </c>
      <c r="G41" s="21">
        <v>10.503720195341641</v>
      </c>
      <c r="H41" s="21">
        <v>150.69767397203663</v>
      </c>
      <c r="I41" s="21">
        <v>32.41355032939375</v>
      </c>
      <c r="J41" s="21">
        <v>2.2793754683613501</v>
      </c>
      <c r="K41" s="21">
        <f t="shared" si="6"/>
        <v>229.55066645915232</v>
      </c>
      <c r="L41" s="21">
        <f t="shared" si="7"/>
        <v>2538.544717482358</v>
      </c>
      <c r="M41" s="21">
        <f>K41+L41</f>
        <v>2768.0953839415101</v>
      </c>
      <c r="N41" s="14"/>
      <c r="O41" s="14"/>
    </row>
    <row r="42" spans="2:15" ht="15.75" x14ac:dyDescent="0.25">
      <c r="B42" s="27">
        <v>2037</v>
      </c>
      <c r="C42" s="20">
        <v>141.93980640944886</v>
      </c>
      <c r="D42" s="20">
        <v>42.075334031561006</v>
      </c>
      <c r="E42" s="20">
        <v>271.47934632518798</v>
      </c>
      <c r="F42" s="20">
        <v>2168.3239426422901</v>
      </c>
      <c r="G42" s="20">
        <v>10.579327469193556</v>
      </c>
      <c r="H42" s="20">
        <v>153.74107406541381</v>
      </c>
      <c r="I42" s="20">
        <v>31.837605886057439</v>
      </c>
      <c r="J42" s="20">
        <v>2.3218350263775109</v>
      </c>
      <c r="K42" s="20">
        <f t="shared" si="6"/>
        <v>228.75390882263835</v>
      </c>
      <c r="L42" s="20">
        <f t="shared" si="7"/>
        <v>2593.5443630328919</v>
      </c>
      <c r="M42" s="20">
        <f t="shared" si="8"/>
        <v>2822.2982718555304</v>
      </c>
      <c r="N42" s="14"/>
      <c r="O42" s="14"/>
    </row>
    <row r="43" spans="2:15" ht="15.75" x14ac:dyDescent="0.25">
      <c r="B43" s="24">
        <v>2038</v>
      </c>
      <c r="C43" s="21">
        <v>141.57053942138722</v>
      </c>
      <c r="D43" s="21">
        <v>42.034514675433854</v>
      </c>
      <c r="E43" s="21">
        <v>273.29885052172472</v>
      </c>
      <c r="F43" s="21">
        <v>2221.5991412551216</v>
      </c>
      <c r="G43" s="21">
        <v>10.655075453872982</v>
      </c>
      <c r="H43" s="21">
        <v>156.10536695784253</v>
      </c>
      <c r="I43" s="21">
        <v>31.251955882348291</v>
      </c>
      <c r="J43" s="21">
        <v>2.3748332326896033</v>
      </c>
      <c r="K43" s="21">
        <f t="shared" si="6"/>
        <v>227.88691866573194</v>
      </c>
      <c r="L43" s="21">
        <f t="shared" si="7"/>
        <v>2651.0033587346888</v>
      </c>
      <c r="M43" s="21">
        <f t="shared" si="8"/>
        <v>2878.8902774004209</v>
      </c>
      <c r="N43" s="14"/>
      <c r="O43" s="14"/>
    </row>
    <row r="44" spans="2:15" ht="15.75" x14ac:dyDescent="0.25">
      <c r="B44" s="27">
        <v>2039</v>
      </c>
      <c r="C44" s="20">
        <v>141.33845516380583</v>
      </c>
      <c r="D44" s="20">
        <v>41.997746441059775</v>
      </c>
      <c r="E44" s="20">
        <v>275.43954503364421</v>
      </c>
      <c r="F44" s="20">
        <v>2275.5347723520067</v>
      </c>
      <c r="G44" s="20">
        <v>10.721283696484482</v>
      </c>
      <c r="H44" s="20">
        <v>159.21878528403786</v>
      </c>
      <c r="I44" s="20">
        <v>31.215694963985065</v>
      </c>
      <c r="J44" s="20">
        <v>2.4191562655311611</v>
      </c>
      <c r="K44" s="20">
        <f t="shared" si="6"/>
        <v>227.69233653086633</v>
      </c>
      <c r="L44" s="20">
        <f t="shared" si="7"/>
        <v>2710.1931026696889</v>
      </c>
      <c r="M44" s="20">
        <f t="shared" si="8"/>
        <v>2937.8854392005551</v>
      </c>
      <c r="N44" s="14"/>
      <c r="O44" s="14"/>
    </row>
    <row r="45" spans="2:15" ht="15.75" x14ac:dyDescent="0.25">
      <c r="B45" s="24">
        <v>2040</v>
      </c>
      <c r="C45" s="21">
        <v>141.25060634557528</v>
      </c>
      <c r="D45" s="21">
        <v>42.012322134292212</v>
      </c>
      <c r="E45" s="21">
        <v>277.27818745535939</v>
      </c>
      <c r="F45" s="21">
        <v>2335.6971934840817</v>
      </c>
      <c r="G45" s="21">
        <v>10.787504679857813</v>
      </c>
      <c r="H45" s="21">
        <v>161.54576857581418</v>
      </c>
      <c r="I45" s="21">
        <v>31.177119037962861</v>
      </c>
      <c r="J45" s="21">
        <v>2.4794319630431354</v>
      </c>
      <c r="K45" s="21">
        <f t="shared" ref="K45:K51" si="9">C45+D45+G45+I45+J45</f>
        <v>227.70698416073131</v>
      </c>
      <c r="L45" s="21">
        <f t="shared" ref="L45:L51" si="10">E45+F45+H45</f>
        <v>2774.5211495152553</v>
      </c>
      <c r="M45" s="21">
        <f t="shared" ref="M45:M51" si="11">K45+L45</f>
        <v>3002.2281336759866</v>
      </c>
      <c r="N45" s="14"/>
      <c r="O45" s="14"/>
    </row>
    <row r="46" spans="2:15" ht="9" customHeight="1" x14ac:dyDescent="0.25">
      <c r="B46" s="24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14"/>
      <c r="O46" s="14"/>
    </row>
    <row r="47" spans="2:15" ht="15.75" x14ac:dyDescent="0.25">
      <c r="B47" s="27">
        <v>2041</v>
      </c>
      <c r="C47" s="20">
        <v>141.68937445231475</v>
      </c>
      <c r="D47" s="20">
        <v>42.047616982976798</v>
      </c>
      <c r="E47" s="20">
        <v>279.27950332789953</v>
      </c>
      <c r="F47" s="20">
        <v>2397.6827612078769</v>
      </c>
      <c r="G47" s="20">
        <v>10.853738405841394</v>
      </c>
      <c r="H47" s="20">
        <v>163.68522510501256</v>
      </c>
      <c r="I47" s="20">
        <v>31.145196272655024</v>
      </c>
      <c r="J47" s="20">
        <v>2.5412838727932092</v>
      </c>
      <c r="K47" s="20">
        <f t="shared" si="9"/>
        <v>228.27720998658117</v>
      </c>
      <c r="L47" s="20">
        <f t="shared" si="10"/>
        <v>2840.647489640789</v>
      </c>
      <c r="M47" s="20">
        <f t="shared" si="11"/>
        <v>3068.92469962737</v>
      </c>
      <c r="N47" s="14"/>
      <c r="O47" s="14"/>
    </row>
    <row r="48" spans="2:15" ht="15.75" x14ac:dyDescent="0.25">
      <c r="B48" s="24">
        <v>2042</v>
      </c>
      <c r="C48" s="21">
        <v>142.12065055838676</v>
      </c>
      <c r="D48" s="21">
        <v>42.095122775655398</v>
      </c>
      <c r="E48" s="21">
        <v>281.05686702556085</v>
      </c>
      <c r="F48" s="21">
        <v>2457.3385892319266</v>
      </c>
      <c r="G48" s="21">
        <v>10.919984876283893</v>
      </c>
      <c r="H48" s="21">
        <v>166.72725134823318</v>
      </c>
      <c r="I48" s="21">
        <v>30.889336028839054</v>
      </c>
      <c r="J48" s="21">
        <v>2.5992174080101886</v>
      </c>
      <c r="K48" s="21">
        <f t="shared" si="9"/>
        <v>228.62431164717532</v>
      </c>
      <c r="L48" s="21">
        <f t="shared" si="10"/>
        <v>2905.1227076057203</v>
      </c>
      <c r="M48" s="21">
        <f t="shared" si="11"/>
        <v>3133.7470192528954</v>
      </c>
      <c r="N48" s="14"/>
      <c r="O48" s="14"/>
    </row>
    <row r="49" spans="2:15" ht="15.75" x14ac:dyDescent="0.25">
      <c r="B49" s="27">
        <v>2043</v>
      </c>
      <c r="C49" s="20">
        <v>142.50084999940236</v>
      </c>
      <c r="D49" s="20">
        <v>42.172338653573377</v>
      </c>
      <c r="E49" s="20">
        <v>282.9107082401668</v>
      </c>
      <c r="F49" s="20">
        <v>2515.7075968768963</v>
      </c>
      <c r="G49" s="20">
        <v>10.996163994659643</v>
      </c>
      <c r="H49" s="20">
        <v>167.17615046105246</v>
      </c>
      <c r="I49" s="20">
        <v>30.578577222255305</v>
      </c>
      <c r="J49" s="20">
        <v>2.6612217392782722</v>
      </c>
      <c r="K49" s="20">
        <f t="shared" si="9"/>
        <v>228.90915160916896</v>
      </c>
      <c r="L49" s="20">
        <f t="shared" si="10"/>
        <v>2965.794455578116</v>
      </c>
      <c r="M49" s="20">
        <f t="shared" si="11"/>
        <v>3194.7036071872849</v>
      </c>
      <c r="N49" s="14"/>
      <c r="O49" s="14"/>
    </row>
    <row r="50" spans="2:15" ht="15.75" x14ac:dyDescent="0.25">
      <c r="B50" s="24">
        <v>2044</v>
      </c>
      <c r="C50" s="21">
        <v>143.1006967123663</v>
      </c>
      <c r="D50" s="21">
        <v>42.34634740573518</v>
      </c>
      <c r="E50" s="21">
        <v>285.53576047276078</v>
      </c>
      <c r="F50" s="21">
        <v>2576.5378153836218</v>
      </c>
      <c r="G50" s="21">
        <v>11.06249579906866</v>
      </c>
      <c r="H50" s="21">
        <v>167.5665567111331</v>
      </c>
      <c r="I50" s="21">
        <v>30.032653805913334</v>
      </c>
      <c r="J50" s="21">
        <v>2.7262420394231879</v>
      </c>
      <c r="K50" s="21">
        <f>C50+D50+G50+I50+J50</f>
        <v>229.26843576250667</v>
      </c>
      <c r="L50" s="21">
        <f t="shared" si="10"/>
        <v>3029.6401325675156</v>
      </c>
      <c r="M50" s="21">
        <f t="shared" si="11"/>
        <v>3258.9085683300223</v>
      </c>
      <c r="N50" s="14"/>
      <c r="O50" s="14"/>
    </row>
    <row r="51" spans="2:15" ht="15.75" x14ac:dyDescent="0.25">
      <c r="B51" s="27">
        <v>2045</v>
      </c>
      <c r="C51" s="20">
        <v>143.93625877214578</v>
      </c>
      <c r="D51" s="20">
        <v>42.539560623268692</v>
      </c>
      <c r="E51" s="20">
        <v>288.22768502189132</v>
      </c>
      <c r="F51" s="20">
        <v>2637.5153711559569</v>
      </c>
      <c r="G51" s="20">
        <v>11.128840364996497</v>
      </c>
      <c r="H51" s="20">
        <v>167.90362338050423</v>
      </c>
      <c r="I51" s="20">
        <v>29.494284457856612</v>
      </c>
      <c r="J51" s="20">
        <v>2.7855980777059575</v>
      </c>
      <c r="K51" s="20">
        <f t="shared" si="9"/>
        <v>229.88454229597357</v>
      </c>
      <c r="L51" s="20">
        <f t="shared" si="10"/>
        <v>3093.6466795583524</v>
      </c>
      <c r="M51" s="20">
        <f t="shared" si="11"/>
        <v>3323.5312218543258</v>
      </c>
      <c r="N51" s="14"/>
      <c r="O51" s="14"/>
    </row>
    <row r="52" spans="2:15" ht="15.75" x14ac:dyDescent="0.25">
      <c r="B52" s="24">
        <v>2046</v>
      </c>
      <c r="C52" s="21">
        <v>144.8840235183898</v>
      </c>
      <c r="D52" s="21">
        <v>42.73406917722447</v>
      </c>
      <c r="E52" s="21">
        <v>290.24546387154038</v>
      </c>
      <c r="F52" s="21">
        <v>2700.4981683099759</v>
      </c>
      <c r="G52" s="21">
        <v>11.195197694294439</v>
      </c>
      <c r="H52" s="21">
        <v>168.11410998147198</v>
      </c>
      <c r="I52" s="21">
        <v>28.946732670509554</v>
      </c>
      <c r="J52" s="21">
        <v>2.8492768497623153</v>
      </c>
      <c r="K52" s="21">
        <f t="shared" ref="K52" si="12">C52+D52+G52+I52+J52</f>
        <v>230.6092999101806</v>
      </c>
      <c r="L52" s="21">
        <f t="shared" ref="L52" si="13">E52+F52+H52</f>
        <v>3158.857742162988</v>
      </c>
      <c r="M52" s="21">
        <f t="shared" ref="M52" si="14">K52+L52</f>
        <v>3389.4670420731686</v>
      </c>
      <c r="N52" s="14"/>
      <c r="O52" s="14"/>
    </row>
    <row r="53" spans="2:15" ht="9" customHeight="1" x14ac:dyDescent="0.25">
      <c r="B53" s="28"/>
      <c r="C53" s="55"/>
      <c r="D53" s="55"/>
      <c r="E53" s="55"/>
      <c r="F53" s="55"/>
      <c r="G53" s="55"/>
      <c r="H53" s="55"/>
      <c r="I53" s="55"/>
      <c r="J53" s="55"/>
      <c r="K53" s="55"/>
      <c r="L53" s="55"/>
      <c r="M53" s="55"/>
      <c r="N53" s="14"/>
    </row>
    <row r="54" spans="2:15" ht="15" customHeight="1" x14ac:dyDescent="0.25">
      <c r="B54" s="34" t="s">
        <v>1</v>
      </c>
      <c r="C54" s="21"/>
      <c r="D54" s="21"/>
      <c r="E54" s="22"/>
      <c r="F54" s="21"/>
      <c r="G54" s="37"/>
      <c r="H54" s="37"/>
      <c r="I54" s="21"/>
      <c r="J54" s="21"/>
      <c r="K54" s="37"/>
      <c r="L54" s="37"/>
      <c r="M54" s="37"/>
      <c r="N54" s="14"/>
      <c r="O54" s="14"/>
    </row>
    <row r="55" spans="2:15" ht="15" customHeight="1" x14ac:dyDescent="0.25">
      <c r="B55" s="24" t="s">
        <v>65</v>
      </c>
      <c r="C55" s="29">
        <f>RATE(2025-2010,,-C10,C25)</f>
        <v>1.343525697136356E-2</v>
      </c>
      <c r="D55" s="29">
        <f t="shared" ref="D55:M55" si="15">RATE(2025-2010,,-D10,D25)</f>
        <v>-1.3984381639646024E-2</v>
      </c>
      <c r="E55" s="29">
        <f t="shared" si="15"/>
        <v>1.7317846127027487E-2</v>
      </c>
      <c r="F55" s="29">
        <f t="shared" si="15"/>
        <v>2.3108015587859462E-2</v>
      </c>
      <c r="G55" s="29">
        <f t="shared" si="15"/>
        <v>-7.0057268295720078E-3</v>
      </c>
      <c r="H55" s="29">
        <f t="shared" si="15"/>
        <v>-2.9531873113495611E-3</v>
      </c>
      <c r="I55" s="29">
        <f t="shared" si="15"/>
        <v>2.0530631119000661E-2</v>
      </c>
      <c r="J55" s="29">
        <f t="shared" si="15"/>
        <v>2.1262939968330511E-2</v>
      </c>
      <c r="K55" s="29">
        <f t="shared" si="15"/>
        <v>7.5625408452634144E-3</v>
      </c>
      <c r="L55" s="29">
        <f t="shared" si="15"/>
        <v>2.0429477653340061E-2</v>
      </c>
      <c r="M55" s="29">
        <f t="shared" si="15"/>
        <v>1.8840174207657896E-2</v>
      </c>
      <c r="N55" s="14"/>
      <c r="O55" s="14"/>
    </row>
    <row r="56" spans="2:15" ht="15" customHeight="1" x14ac:dyDescent="0.25">
      <c r="B56" s="27" t="s">
        <v>61</v>
      </c>
      <c r="C56" s="30">
        <f>RATE(2026-2025,,-C25,C29)</f>
        <v>-2.4854575063591823E-2</v>
      </c>
      <c r="D56" s="30">
        <f t="shared" ref="D56:M56" si="16">RATE(2026-2025,,-D25,D29)</f>
        <v>-1.0719190125513346E-2</v>
      </c>
      <c r="E56" s="30">
        <f t="shared" si="16"/>
        <v>2.7278884441252364E-2</v>
      </c>
      <c r="F56" s="30">
        <f t="shared" si="16"/>
        <v>2.9710779616153312E-2</v>
      </c>
      <c r="G56" s="30">
        <f t="shared" si="16"/>
        <v>6.3377703826955007E-3</v>
      </c>
      <c r="H56" s="30">
        <f t="shared" si="16"/>
        <v>1.8036012663678873E-2</v>
      </c>
      <c r="I56" s="30">
        <f t="shared" si="16"/>
        <v>3.9926255336533378E-2</v>
      </c>
      <c r="J56" s="30">
        <f t="shared" si="16"/>
        <v>-7.4247587889081541E-3</v>
      </c>
      <c r="K56" s="30">
        <f t="shared" si="16"/>
        <v>-1.3328125554058767E-2</v>
      </c>
      <c r="L56" s="30">
        <f t="shared" si="16"/>
        <v>2.869057101925615E-2</v>
      </c>
      <c r="M56" s="30">
        <f t="shared" si="16"/>
        <v>2.3949688479619608E-2</v>
      </c>
      <c r="N56" s="14"/>
      <c r="O56" s="14"/>
    </row>
    <row r="57" spans="2:15" ht="15" customHeight="1" x14ac:dyDescent="0.25">
      <c r="B57" s="24" t="s">
        <v>62</v>
      </c>
      <c r="C57" s="29">
        <f>RATE(2036-2026,,-C29,C41)</f>
        <v>-1.080619013005244E-2</v>
      </c>
      <c r="D57" s="29">
        <f t="shared" ref="D57:M57" si="17">RATE(2036-2026,,-D29,D41)</f>
        <v>-2.4105685036678384E-3</v>
      </c>
      <c r="E57" s="29">
        <f t="shared" si="17"/>
        <v>8.2678578171873664E-3</v>
      </c>
      <c r="F57" s="29">
        <f t="shared" si="17"/>
        <v>2.6598472633071812E-2</v>
      </c>
      <c r="G57" s="29">
        <f t="shared" si="17"/>
        <v>7.8955651440095007E-3</v>
      </c>
      <c r="H57" s="29">
        <f t="shared" si="17"/>
        <v>2.173598057039022E-2</v>
      </c>
      <c r="I57" s="29">
        <f t="shared" si="17"/>
        <v>6.2827473468395709E-3</v>
      </c>
      <c r="J57" s="29">
        <f t="shared" si="17"/>
        <v>1.3718539486324014E-2</v>
      </c>
      <c r="K57" s="29">
        <f t="shared" si="17"/>
        <v>-6.0259928329592831E-3</v>
      </c>
      <c r="L57" s="29">
        <f t="shared" si="17"/>
        <v>2.4177730304506821E-2</v>
      </c>
      <c r="M57" s="29">
        <f t="shared" si="17"/>
        <v>2.1260069874204712E-2</v>
      </c>
      <c r="N57" s="14"/>
      <c r="O57" s="14"/>
    </row>
    <row r="58" spans="2:15" ht="15" customHeight="1" x14ac:dyDescent="0.25">
      <c r="B58" s="27" t="s">
        <v>63</v>
      </c>
      <c r="C58" s="30">
        <f>RATE(2046-2026,,-C29,C52)</f>
        <v>-4.5055515967591673E-3</v>
      </c>
      <c r="D58" s="30">
        <f t="shared" ref="D58:M58" si="18">RATE(2046-2026,,-D29,D52)</f>
        <v>-4.61918870807935E-4</v>
      </c>
      <c r="E58" s="30">
        <f t="shared" si="18"/>
        <v>7.7506913588666366E-3</v>
      </c>
      <c r="F58" s="30">
        <f t="shared" si="18"/>
        <v>2.5600919686323699E-2</v>
      </c>
      <c r="G58" s="30">
        <f t="shared" si="18"/>
        <v>7.1454574726964332E-3</v>
      </c>
      <c r="H58" s="30">
        <f t="shared" si="18"/>
        <v>1.6352183500613002E-2</v>
      </c>
      <c r="I58" s="30">
        <f t="shared" si="18"/>
        <v>-2.5212306971367109E-3</v>
      </c>
      <c r="J58" s="30">
        <f t="shared" si="18"/>
        <v>1.8133280000701427E-2</v>
      </c>
      <c r="K58" s="30">
        <f t="shared" si="18"/>
        <v>-2.7881589255383944E-3</v>
      </c>
      <c r="L58" s="30">
        <f t="shared" si="18"/>
        <v>2.3139676704765653E-2</v>
      </c>
      <c r="M58" s="30">
        <f t="shared" si="18"/>
        <v>2.0858840622480807E-2</v>
      </c>
      <c r="N58" s="14"/>
      <c r="O58" s="14"/>
    </row>
    <row r="59" spans="2:15" ht="15" customHeight="1" x14ac:dyDescent="0.2">
      <c r="B59" s="10" t="s">
        <v>57</v>
      </c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56"/>
    </row>
    <row r="60" spans="2:15" ht="15" x14ac:dyDescent="0.25">
      <c r="B60" s="11" t="s">
        <v>26</v>
      </c>
      <c r="C60" s="11"/>
      <c r="D60" s="11"/>
      <c r="E60" s="11"/>
      <c r="F60" s="11"/>
      <c r="G60" s="11"/>
      <c r="H60" s="11"/>
      <c r="I60" s="11"/>
    </row>
    <row r="61" spans="2:15" ht="15" x14ac:dyDescent="0.25">
      <c r="B61" s="11" t="s">
        <v>58</v>
      </c>
      <c r="C61" s="11"/>
      <c r="D61" s="11"/>
      <c r="E61" s="11"/>
      <c r="F61" s="11"/>
      <c r="G61" s="11"/>
      <c r="H61" s="11"/>
      <c r="I61" s="11"/>
    </row>
  </sheetData>
  <printOptions horizontalCentered="1" gridLinesSet="0"/>
  <pageMargins left="0.5" right="0.5" top="0.5" bottom="0.25" header="0.3" footer="0.25"/>
  <pageSetup scale="61" orientation="landscape" cellComments="asDisplayed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63fd0775-7d86-4509-85ba-94df10876b55">
      <UserInfo>
        <DisplayName>Corning, Jonathan (FAA)</DisplayName>
        <AccountId>3798</AccountId>
        <AccountType/>
      </UserInfo>
      <UserInfo>
        <DisplayName>Lukacs, Michael (FAA)</DisplayName>
        <AccountId>1494</AccountId>
        <AccountType/>
      </UserInfo>
      <UserInfo>
        <DisplayName>Barlett, Anna (FAA)</DisplayName>
        <AccountId>1503</AccountId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E00512CF2B02C4DBA77A31531C64F67" ma:contentTypeVersion="2" ma:contentTypeDescription="Create a new document." ma:contentTypeScope="" ma:versionID="01970c694172f8208858d6fa7b5361b3">
  <xsd:schema xmlns:xsd="http://www.w3.org/2001/XMLSchema" xmlns:xs="http://www.w3.org/2001/XMLSchema" xmlns:p="http://schemas.microsoft.com/office/2006/metadata/properties" xmlns:ns2="63fd0775-7d86-4509-85ba-94df10876b55" targetNamespace="http://schemas.microsoft.com/office/2006/metadata/properties" ma:root="true" ma:fieldsID="faa8ec7a9106db7af88bca8ab5b9578d" ns2:_="">
    <xsd:import namespace="63fd0775-7d86-4509-85ba-94df10876b5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fd0775-7d86-4509-85ba-94df10876b5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30313DC-9839-4962-A54C-13961DD79062}">
  <ds:schemaRefs>
    <ds:schemaRef ds:uri="http://purl.org/dc/elements/1.1/"/>
    <ds:schemaRef ds:uri="63fd0775-7d86-4509-85ba-94df10876b55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schemas.openxmlformats.org/package/2006/metadata/core-properties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0A0E7163-D1A7-4F9C-9790-089A69C36C0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ACA718E-60A9-47D3-B70B-D5185EF580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3fd0775-7d86-4509-85ba-94df10876b5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GA Aircraft 28</vt:lpstr>
      <vt:lpstr>GA Hours 29</vt:lpstr>
      <vt:lpstr>GA Pilots 30</vt:lpstr>
      <vt:lpstr>GA Fuel 31</vt:lpstr>
      <vt:lpstr>'GA Aircraft 28'!Print_Area</vt:lpstr>
      <vt:lpstr>'GA Fuel 31'!Print_Area</vt:lpstr>
      <vt:lpstr>'GA Hours 29'!Print_Area</vt:lpstr>
      <vt:lpstr>'GA Pilots 30'!Print_Area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Lizotte, Katherine (FAA)</dc:creator>
  <cp:keywords/>
  <dc:description/>
  <cp:lastModifiedBy>Barlett, Anna (FAA)</cp:lastModifiedBy>
  <cp:revision/>
  <dcterms:created xsi:type="dcterms:W3CDTF">2015-03-11T22:33:45Z</dcterms:created>
  <dcterms:modified xsi:type="dcterms:W3CDTF">2026-04-27T18:47:25Z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0x010100BE00512CF2B02C4DBA77A31531C64F67</vt:lpwstr>
  </property>
  <property fmtid="{D5CDD505-2E9C-101B-9397-08002B2CF9AE}" pid="3" name="IsMyDocuments">
    <vt:bool>true</vt:bool>
  </property>
</Properties>
</file>