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na Barlett\Documents\0 General Aviation\2026 FCST-w-2024 GA Survey done in 2025\2026 FINALS\Excel Tables Separated into Sections\"/>
    </mc:Choice>
  </mc:AlternateContent>
  <xr:revisionPtr revIDLastSave="0" documentId="13_ncr:1_{D3357562-2196-4BA5-97A6-F66501D70A4E}" xr6:coauthVersionLast="47" xr6:coauthVersionMax="47" xr10:uidLastSave="{00000000-0000-0000-0000-000000000000}"/>
  <bookViews>
    <workbookView xWindow="-120" yWindow="-120" windowWidth="19440" windowHeight="14880" tabRatio="806" xr2:uid="{00000000-000D-0000-FFFF-FFFF00000000}"/>
  </bookViews>
  <sheets>
    <sheet name="Regional Forecast 24" sheetId="24" r:id="rId1"/>
    <sheet name="Regional Pax 25" sheetId="25" r:id="rId2"/>
    <sheet name="Regional Capacity 26" sheetId="26" r:id="rId3"/>
    <sheet name="Regional Aircraft 27" sheetId="52" r:id="rId4"/>
  </sheets>
  <externalReferences>
    <externalReference r:id="rId5"/>
    <externalReference r:id="rId6"/>
    <externalReference r:id="rId7"/>
  </externalReferences>
  <definedNames>
    <definedName name="\p" localSheetId="3">'[1]Tables 14 15 16 data'!#REF!</definedName>
    <definedName name="\p">'[1]Tables 14 15 16 data'!#REF!</definedName>
    <definedName name="\s" localSheetId="3">'[1]Tables 14 15 16 data'!#REF!</definedName>
    <definedName name="\s">'[1]Tables 14 15 16 data'!#REF!</definedName>
    <definedName name="_P" localSheetId="3">'[1]Tables 14 15 16 data'!#REF!</definedName>
    <definedName name="_P">'[1]Tables 14 15 16 data'!#REF!</definedName>
    <definedName name="_Regression_Out" localSheetId="3" hidden="1">#REF!</definedName>
    <definedName name="_Regression_Out" hidden="1">#REF!</definedName>
    <definedName name="_Regression_X" localSheetId="3" hidden="1">#REF!</definedName>
    <definedName name="_Regression_X" hidden="1">#REF!</definedName>
    <definedName name="_Regression_Y" localSheetId="3" hidden="1">#REF!</definedName>
    <definedName name="_Regression_Y" hidden="1">#REF!</definedName>
    <definedName name="_S" localSheetId="3">'[1]Tables 14 15 16 data'!#REF!</definedName>
    <definedName name="_S">'[1]Tables 14 15 16 data'!#REF!</definedName>
    <definedName name="Domestic_chart6" localSheetId="3">#REF!</definedName>
    <definedName name="Domestic_chart6">#REF!</definedName>
    <definedName name="Forecast_Model_Output" localSheetId="3">#REF!</definedName>
    <definedName name="Forecast_Model_Output">#REF!</definedName>
    <definedName name="LATECON">[2]LATGDP!$B$5</definedName>
    <definedName name="model_output" localSheetId="3">#REF!</definedName>
    <definedName name="model_output">#REF!</definedName>
    <definedName name="_xlnm.Print_Area" localSheetId="3">'Regional Aircraft 27'!$B$1:$K$59</definedName>
    <definedName name="_xlnm.Print_Area" localSheetId="2">'Regional Capacity 26'!$B$1:$K$59</definedName>
    <definedName name="_xlnm.Print_Area" localSheetId="0">'Regional Forecast 24'!$B$1:$J$60</definedName>
    <definedName name="_xlnm.Print_Area" localSheetId="1">'Regional Pax 25'!$B$1:$H$59</definedName>
    <definedName name="Print_Area_MI">'[3]F41 data'!$CD$76:$CQ$117</definedName>
    <definedName name="Print_Titles_MI">'[3]F41 data'!$A$1:$A$65536</definedName>
    <definedName name="ss" localSheetId="3">'[1]Tables 14 15 16 data'!#REF!</definedName>
    <definedName name="ss">'[1]Tables 14 15 16 data'!#REF!</definedName>
    <definedName name="sss" localSheetId="3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sss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wrn.DOM._.TRAF._.STATS." localSheetId="3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wrn.DOM._.TRAF._.STATS.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wrn.econtab." localSheetId="3" hidden="1">{#N/A,#N/A,FALSE,"TABLE1";#N/A,#N/A,FALSE,"TABLE2";#N/A,#N/A,FALSE,"TABLE3";#N/A,#N/A,FALSE,"TABLE4";#N/A,#N/A,FALSE,"TABLE5"}</definedName>
    <definedName name="wrn.econtab." hidden="1">{#N/A,#N/A,FALSE,"TABLE1";#N/A,#N/A,FALSE,"TABLE2";#N/A,#N/A,FALSE,"TABLE3";#N/A,#N/A,FALSE,"TABLE4";#N/A,#N/A,FALSE,"TABLE5"}</definedName>
    <definedName name="wrn.FORECAST." localSheetId="3" hidden="1">{"TOT",#N/A,FALSE,"ASFCST99";"TOTINT",#N/A,FALSE,"ASFCST99";"DOM",#N/A,FALSE,"ASFCST99";"NORTHATL",#N/A,FALSE,"ASFCST99";"PACIFIC",#N/A,FALSE,"ASFCST99";"LATAM",#N/A,FALSE,"ASFCST99"}</definedName>
    <definedName name="wrn.FORECAST." hidden="1">{"TOT",#N/A,FALSE,"ASFCST99";"TOTINT",#N/A,FALSE,"ASFCST99";"DOM",#N/A,FALSE,"ASFCST99";"NORTHATL",#N/A,FALSE,"ASFCST99";"PACIFIC",#N/A,FALSE,"ASFCST99";"LATAM",#N/A,FALSE,"ASFCST99"}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6" l="1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24" i="26"/>
  <c r="I52" i="52" l="1"/>
  <c r="I51" i="52"/>
  <c r="I50" i="52"/>
  <c r="I49" i="52"/>
  <c r="I48" i="52"/>
  <c r="I47" i="52"/>
  <c r="I45" i="52"/>
  <c r="I44" i="52"/>
  <c r="I43" i="52"/>
  <c r="I42" i="52"/>
  <c r="I41" i="52"/>
  <c r="I39" i="52"/>
  <c r="I38" i="52"/>
  <c r="I37" i="52"/>
  <c r="I36" i="52"/>
  <c r="I35" i="52"/>
  <c r="I33" i="52"/>
  <c r="I32" i="52"/>
  <c r="I31" i="52"/>
  <c r="I30" i="52"/>
  <c r="I29" i="52"/>
  <c r="I25" i="52"/>
  <c r="I24" i="52"/>
  <c r="I23" i="52"/>
  <c r="I22" i="52"/>
  <c r="I21" i="52"/>
  <c r="I20" i="52"/>
  <c r="I19" i="52"/>
  <c r="I18" i="52"/>
  <c r="I17" i="52"/>
  <c r="I16" i="52"/>
  <c r="I15" i="52"/>
  <c r="I14" i="52"/>
  <c r="I13" i="52"/>
  <c r="I12" i="52"/>
  <c r="I11" i="52"/>
  <c r="I10" i="52"/>
  <c r="D55" i="52" l="1"/>
  <c r="G58" i="52"/>
  <c r="F58" i="52"/>
  <c r="G57" i="52"/>
  <c r="F57" i="52"/>
  <c r="G56" i="52"/>
  <c r="F56" i="52"/>
  <c r="G55" i="52"/>
  <c r="F55" i="52"/>
  <c r="C55" i="52"/>
  <c r="G58" i="26"/>
  <c r="G57" i="26"/>
  <c r="G56" i="26"/>
  <c r="G55" i="26"/>
  <c r="F58" i="26"/>
  <c r="F57" i="26"/>
  <c r="F56" i="26"/>
  <c r="F55" i="26"/>
  <c r="D58" i="26"/>
  <c r="D57" i="26"/>
  <c r="D56" i="26"/>
  <c r="D55" i="26"/>
  <c r="G58" i="25"/>
  <c r="F58" i="25"/>
  <c r="D58" i="25"/>
  <c r="G57" i="25"/>
  <c r="F57" i="25"/>
  <c r="D57" i="25"/>
  <c r="G56" i="25"/>
  <c r="F56" i="25"/>
  <c r="D56" i="25"/>
  <c r="G55" i="25"/>
  <c r="F55" i="25"/>
  <c r="D55" i="25"/>
  <c r="J58" i="24"/>
  <c r="I58" i="24"/>
  <c r="H58" i="24"/>
  <c r="G58" i="24"/>
  <c r="F58" i="24"/>
  <c r="E58" i="24"/>
  <c r="D58" i="24"/>
  <c r="J57" i="24"/>
  <c r="I57" i="24"/>
  <c r="H57" i="24"/>
  <c r="G57" i="24"/>
  <c r="F57" i="24"/>
  <c r="E57" i="24"/>
  <c r="D57" i="24"/>
  <c r="J56" i="24"/>
  <c r="I56" i="24"/>
  <c r="H56" i="24"/>
  <c r="G56" i="24"/>
  <c r="F56" i="24"/>
  <c r="E56" i="24"/>
  <c r="D56" i="24"/>
  <c r="J55" i="24"/>
  <c r="I55" i="24"/>
  <c r="H55" i="24"/>
  <c r="G55" i="24"/>
  <c r="F55" i="24"/>
  <c r="E55" i="24"/>
  <c r="D55" i="24"/>
  <c r="C58" i="24"/>
  <c r="C57" i="24"/>
  <c r="C56" i="24"/>
  <c r="C55" i="24"/>
  <c r="C58" i="25"/>
  <c r="C57" i="25"/>
  <c r="C56" i="25"/>
  <c r="C55" i="25"/>
  <c r="C58" i="26"/>
  <c r="C57" i="26"/>
  <c r="C56" i="26"/>
  <c r="C55" i="26"/>
  <c r="H52" i="26"/>
  <c r="E52" i="26"/>
  <c r="H51" i="26"/>
  <c r="E51" i="26"/>
  <c r="H50" i="26"/>
  <c r="E50" i="26"/>
  <c r="H49" i="26"/>
  <c r="E49" i="26"/>
  <c r="H48" i="26"/>
  <c r="E48" i="26"/>
  <c r="H47" i="26"/>
  <c r="E47" i="26"/>
  <c r="H45" i="26"/>
  <c r="E45" i="26"/>
  <c r="H44" i="26"/>
  <c r="E44" i="26"/>
  <c r="H43" i="26"/>
  <c r="E43" i="26"/>
  <c r="H42" i="26"/>
  <c r="E42" i="26"/>
  <c r="H41" i="26"/>
  <c r="E41" i="26"/>
  <c r="H39" i="26"/>
  <c r="E39" i="26"/>
  <c r="H38" i="26"/>
  <c r="E38" i="26"/>
  <c r="H37" i="26"/>
  <c r="E37" i="26"/>
  <c r="H36" i="26"/>
  <c r="E36" i="26"/>
  <c r="H35" i="26"/>
  <c r="E35" i="26"/>
  <c r="H33" i="26"/>
  <c r="E33" i="26"/>
  <c r="H32" i="26"/>
  <c r="E32" i="26"/>
  <c r="H31" i="26"/>
  <c r="E31" i="26"/>
  <c r="H30" i="26"/>
  <c r="E30" i="26"/>
  <c r="H29" i="26"/>
  <c r="E29" i="26"/>
  <c r="H25" i="26"/>
  <c r="E25" i="26"/>
  <c r="E24" i="26"/>
  <c r="H52" i="25" l="1"/>
  <c r="E52" i="25"/>
  <c r="J52" i="26"/>
  <c r="I52" i="26"/>
  <c r="J52" i="52"/>
  <c r="H52" i="52"/>
  <c r="E52" i="52"/>
  <c r="K52" i="26" l="1"/>
  <c r="K52" i="52"/>
  <c r="H25" i="52" l="1"/>
  <c r="J25" i="52"/>
  <c r="K25" i="52" l="1"/>
  <c r="H51" i="25" l="1"/>
  <c r="H50" i="25"/>
  <c r="H49" i="25"/>
  <c r="H48" i="25"/>
  <c r="H47" i="25"/>
  <c r="H45" i="25"/>
  <c r="H44" i="25"/>
  <c r="H43" i="25"/>
  <c r="H42" i="25"/>
  <c r="H41" i="25"/>
  <c r="H39" i="25"/>
  <c r="H38" i="25"/>
  <c r="H37" i="25"/>
  <c r="H36" i="25"/>
  <c r="H35" i="25"/>
  <c r="H33" i="25"/>
  <c r="H32" i="25"/>
  <c r="H31" i="25"/>
  <c r="H30" i="25"/>
  <c r="H29" i="25"/>
  <c r="H25" i="25"/>
  <c r="H56" i="25" s="1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E51" i="25"/>
  <c r="E50" i="25"/>
  <c r="E49" i="25"/>
  <c r="E48" i="25"/>
  <c r="E47" i="25"/>
  <c r="E45" i="25"/>
  <c r="E44" i="25"/>
  <c r="E43" i="25"/>
  <c r="E42" i="25"/>
  <c r="E41" i="25"/>
  <c r="E39" i="25"/>
  <c r="E38" i="25"/>
  <c r="E37" i="25"/>
  <c r="E36" i="25"/>
  <c r="E35" i="25"/>
  <c r="E33" i="25"/>
  <c r="E32" i="25"/>
  <c r="E31" i="25"/>
  <c r="E30" i="25"/>
  <c r="E29" i="25"/>
  <c r="E25" i="25"/>
  <c r="E56" i="25" s="1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55" i="25" s="1"/>
  <c r="J51" i="26"/>
  <c r="I51" i="26"/>
  <c r="J50" i="26"/>
  <c r="I50" i="26"/>
  <c r="J49" i="26"/>
  <c r="K49" i="26" s="1"/>
  <c r="I49" i="26"/>
  <c r="J48" i="26"/>
  <c r="I48" i="26"/>
  <c r="J47" i="26"/>
  <c r="I47" i="26"/>
  <c r="J45" i="26"/>
  <c r="I45" i="26"/>
  <c r="J44" i="26"/>
  <c r="K44" i="26" s="1"/>
  <c r="I44" i="26"/>
  <c r="J43" i="26"/>
  <c r="I43" i="26"/>
  <c r="J42" i="26"/>
  <c r="I42" i="26"/>
  <c r="J41" i="26"/>
  <c r="I41" i="26"/>
  <c r="J39" i="26"/>
  <c r="K39" i="26" s="1"/>
  <c r="I39" i="26"/>
  <c r="J38" i="26"/>
  <c r="I38" i="26"/>
  <c r="J37" i="26"/>
  <c r="I37" i="26"/>
  <c r="J36" i="26"/>
  <c r="I36" i="26"/>
  <c r="J35" i="26"/>
  <c r="K35" i="26" s="1"/>
  <c r="I35" i="26"/>
  <c r="J33" i="26"/>
  <c r="I33" i="26"/>
  <c r="J32" i="26"/>
  <c r="I32" i="26"/>
  <c r="J31" i="26"/>
  <c r="I31" i="26"/>
  <c r="J30" i="26"/>
  <c r="K30" i="26" s="1"/>
  <c r="I30" i="26"/>
  <c r="J29" i="26"/>
  <c r="I29" i="26"/>
  <c r="J25" i="26"/>
  <c r="I25" i="26"/>
  <c r="J24" i="26"/>
  <c r="I24" i="26"/>
  <c r="J23" i="26"/>
  <c r="K23" i="26" s="1"/>
  <c r="I23" i="26"/>
  <c r="J22" i="26"/>
  <c r="I22" i="26"/>
  <c r="J21" i="26"/>
  <c r="I21" i="26"/>
  <c r="J20" i="26"/>
  <c r="I20" i="26"/>
  <c r="J19" i="26"/>
  <c r="K19" i="26" s="1"/>
  <c r="I19" i="26"/>
  <c r="J18" i="26"/>
  <c r="I18" i="26"/>
  <c r="J17" i="26"/>
  <c r="I17" i="26"/>
  <c r="J16" i="26"/>
  <c r="I16" i="26"/>
  <c r="J15" i="26"/>
  <c r="K15" i="26" s="1"/>
  <c r="I15" i="26"/>
  <c r="J14" i="26"/>
  <c r="I14" i="26"/>
  <c r="J13" i="26"/>
  <c r="I13" i="26"/>
  <c r="J12" i="26"/>
  <c r="I12" i="26"/>
  <c r="J11" i="26"/>
  <c r="K11" i="26" s="1"/>
  <c r="I11" i="26"/>
  <c r="J10" i="26"/>
  <c r="I10" i="26"/>
  <c r="E51" i="52"/>
  <c r="J51" i="52"/>
  <c r="H51" i="52"/>
  <c r="J50" i="52"/>
  <c r="H50" i="52"/>
  <c r="J49" i="52"/>
  <c r="H49" i="52"/>
  <c r="J48" i="52"/>
  <c r="H48" i="52"/>
  <c r="J47" i="52"/>
  <c r="H47" i="52"/>
  <c r="J45" i="52"/>
  <c r="H45" i="52"/>
  <c r="J44" i="52"/>
  <c r="H44" i="52"/>
  <c r="J43" i="52"/>
  <c r="H43" i="52"/>
  <c r="J42" i="52"/>
  <c r="H42" i="52"/>
  <c r="J41" i="52"/>
  <c r="H41" i="52"/>
  <c r="J39" i="52"/>
  <c r="H39" i="52"/>
  <c r="J38" i="52"/>
  <c r="H38" i="52"/>
  <c r="J37" i="52"/>
  <c r="H37" i="52"/>
  <c r="J36" i="52"/>
  <c r="H36" i="52"/>
  <c r="J35" i="52"/>
  <c r="H35" i="52"/>
  <c r="J33" i="52"/>
  <c r="H33" i="52"/>
  <c r="J32" i="52"/>
  <c r="H32" i="52"/>
  <c r="J31" i="52"/>
  <c r="H31" i="52"/>
  <c r="J30" i="52"/>
  <c r="H30" i="52"/>
  <c r="J29" i="52"/>
  <c r="H29" i="52"/>
  <c r="J24" i="52"/>
  <c r="H24" i="52"/>
  <c r="J23" i="52"/>
  <c r="H23" i="52"/>
  <c r="J22" i="52"/>
  <c r="H22" i="52"/>
  <c r="J21" i="52"/>
  <c r="H21" i="52"/>
  <c r="J20" i="52"/>
  <c r="H20" i="52"/>
  <c r="J19" i="52"/>
  <c r="K19" i="52"/>
  <c r="H19" i="52"/>
  <c r="J18" i="52"/>
  <c r="H18" i="52"/>
  <c r="J17" i="52"/>
  <c r="H17" i="52"/>
  <c r="J16" i="52"/>
  <c r="H16" i="52"/>
  <c r="J15" i="52"/>
  <c r="H15" i="52"/>
  <c r="J14" i="52"/>
  <c r="H14" i="52"/>
  <c r="J13" i="52"/>
  <c r="H13" i="52"/>
  <c r="J12" i="52"/>
  <c r="H12" i="52"/>
  <c r="J11" i="52"/>
  <c r="K11" i="52"/>
  <c r="H11" i="52"/>
  <c r="J10" i="52"/>
  <c r="J55" i="52" s="1"/>
  <c r="E49" i="52"/>
  <c r="E50" i="52"/>
  <c r="E13" i="52"/>
  <c r="E14" i="52"/>
  <c r="H10" i="52"/>
  <c r="H55" i="52" s="1"/>
  <c r="E10" i="52"/>
  <c r="E48" i="52"/>
  <c r="E47" i="52"/>
  <c r="E45" i="52"/>
  <c r="E44" i="52"/>
  <c r="E43" i="52"/>
  <c r="E42" i="52"/>
  <c r="E41" i="52"/>
  <c r="E39" i="52"/>
  <c r="E38" i="52"/>
  <c r="E37" i="52"/>
  <c r="E36" i="52"/>
  <c r="E35" i="52"/>
  <c r="E33" i="52"/>
  <c r="E32" i="52"/>
  <c r="E31" i="52"/>
  <c r="E30" i="52"/>
  <c r="E29" i="52"/>
  <c r="E25" i="52"/>
  <c r="E24" i="52"/>
  <c r="E23" i="52"/>
  <c r="E22" i="52"/>
  <c r="E21" i="52"/>
  <c r="E20" i="52"/>
  <c r="E19" i="52"/>
  <c r="E18" i="52"/>
  <c r="E17" i="52"/>
  <c r="E16" i="52"/>
  <c r="E15" i="52"/>
  <c r="E12" i="52"/>
  <c r="E11" i="52"/>
  <c r="I56" i="26" l="1"/>
  <c r="K14" i="26"/>
  <c r="K18" i="26"/>
  <c r="K22" i="26"/>
  <c r="K33" i="26"/>
  <c r="K38" i="26"/>
  <c r="K32" i="26"/>
  <c r="I55" i="26"/>
  <c r="K37" i="26"/>
  <c r="K43" i="26"/>
  <c r="K42" i="26"/>
  <c r="K47" i="26"/>
  <c r="K48" i="26"/>
  <c r="K51" i="26"/>
  <c r="K12" i="26"/>
  <c r="K16" i="26"/>
  <c r="K20" i="26"/>
  <c r="K24" i="26"/>
  <c r="K31" i="26"/>
  <c r="K36" i="26"/>
  <c r="K41" i="26"/>
  <c r="K45" i="26"/>
  <c r="K50" i="26"/>
  <c r="K13" i="26"/>
  <c r="K17" i="26"/>
  <c r="K21" i="26"/>
  <c r="K25" i="26"/>
  <c r="J56" i="26"/>
  <c r="I58" i="26"/>
  <c r="I57" i="26"/>
  <c r="K10" i="26"/>
  <c r="J55" i="26"/>
  <c r="K29" i="26"/>
  <c r="J58" i="26"/>
  <c r="J57" i="26"/>
  <c r="H55" i="25"/>
  <c r="H57" i="25"/>
  <c r="H58" i="25"/>
  <c r="E58" i="25"/>
  <c r="E57" i="25"/>
  <c r="E55" i="52"/>
  <c r="E56" i="52"/>
  <c r="J57" i="52"/>
  <c r="J56" i="52"/>
  <c r="J58" i="52"/>
  <c r="H56" i="52"/>
  <c r="H57" i="52"/>
  <c r="H58" i="52"/>
  <c r="I58" i="52"/>
  <c r="I57" i="52"/>
  <c r="I56" i="52"/>
  <c r="K10" i="52"/>
  <c r="K55" i="52" s="1"/>
  <c r="I55" i="52"/>
  <c r="K13" i="52"/>
  <c r="K21" i="52"/>
  <c r="K33" i="52"/>
  <c r="K43" i="52"/>
  <c r="K18" i="52"/>
  <c r="K14" i="52"/>
  <c r="K22" i="52"/>
  <c r="K12" i="52"/>
  <c r="K20" i="52"/>
  <c r="K29" i="52"/>
  <c r="K16" i="52"/>
  <c r="K17" i="52"/>
  <c r="K15" i="52"/>
  <c r="K23" i="52"/>
  <c r="K36" i="52"/>
  <c r="K31" i="52"/>
  <c r="K41" i="52"/>
  <c r="K45" i="52"/>
  <c r="K38" i="52"/>
  <c r="K48" i="52"/>
  <c r="K24" i="52"/>
  <c r="K47" i="52"/>
  <c r="K37" i="52"/>
  <c r="K42" i="52"/>
  <c r="K35" i="52"/>
  <c r="K32" i="52"/>
  <c r="K30" i="52"/>
  <c r="K49" i="52"/>
  <c r="K44" i="52"/>
  <c r="K50" i="52"/>
  <c r="K51" i="52"/>
  <c r="K39" i="52"/>
  <c r="K57" i="52" l="1"/>
  <c r="K58" i="52"/>
  <c r="K56" i="52"/>
</calcChain>
</file>

<file path=xl/sharedStrings.xml><?xml version="1.0" encoding="utf-8"?>
<sst xmlns="http://schemas.openxmlformats.org/spreadsheetml/2006/main" count="107" uniqueCount="52">
  <si>
    <t>Historical</t>
  </si>
  <si>
    <t xml:space="preserve"> </t>
  </si>
  <si>
    <t>FISCAL YEAR</t>
  </si>
  <si>
    <t>Forecast</t>
  </si>
  <si>
    <t>Avg Annual Growth</t>
  </si>
  <si>
    <t>DOMESTIC</t>
  </si>
  <si>
    <t>INTERNATIONAL</t>
  </si>
  <si>
    <t>TOTAL</t>
  </si>
  <si>
    <t>SCHEDULED PASSENGER CAPACITY, TRAFFIC, AND LOAD FACTORS</t>
  </si>
  <si>
    <t>% LOAD FACTOR</t>
  </si>
  <si>
    <t>REVENUE PASSENGER MILES</t>
  </si>
  <si>
    <t>AVERAGE SEATS PER AIRCRAFT MILE</t>
  </si>
  <si>
    <t>AVERAGE PASSENGER TRIP LENGTH</t>
  </si>
  <si>
    <t>DOMESTIC (Seats/Mile)</t>
  </si>
  <si>
    <t>DOMESTIC (Miles)</t>
  </si>
  <si>
    <t>SCHEDULED PASSENGER TRAFFIC</t>
  </si>
  <si>
    <t>TOTAL (Seats/Mile)</t>
  </si>
  <si>
    <t>TOTAL (Miles)</t>
  </si>
  <si>
    <t>CURRENT $  (Cents)</t>
  </si>
  <si>
    <t>N.A.</t>
  </si>
  <si>
    <t>Note: N.A. - Not Applicable</t>
  </si>
  <si>
    <t>TABLE 24</t>
  </si>
  <si>
    <t>U.S. REGIONAL CARRIER FORECAST ASSUMPTIONS</t>
  </si>
  <si>
    <t>REVENUE PER PASSENGER MILE**</t>
  </si>
  <si>
    <t>INT'L (Seats/Mile)</t>
  </si>
  <si>
    <t>INT'L.  (Miles)</t>
  </si>
  <si>
    <t>Source:  Form 41 and 298C, U.S. Department of Transportation.</t>
  </si>
  <si>
    <t>** Reporting carriers.</t>
  </si>
  <si>
    <t>TABLE 25</t>
  </si>
  <si>
    <t>U.S. REGIONAL CARRIERS</t>
  </si>
  <si>
    <t>(In Millions)</t>
  </si>
  <si>
    <t xml:space="preserve"> REVENUE PASSENGERS</t>
  </si>
  <si>
    <t>TABLE 26</t>
  </si>
  <si>
    <t>YEAR</t>
  </si>
  <si>
    <t>ASMs      (MIL)</t>
  </si>
  <si>
    <t>RPMs     (MIL)</t>
  </si>
  <si>
    <t>Source: Form 41 and 298C, U.S. Department of Transportation.</t>
  </si>
  <si>
    <t>TABLE 27</t>
  </si>
  <si>
    <t>PASSENGER AIRCRAFT</t>
  </si>
  <si>
    <t>31  TO 40 SEATS</t>
  </si>
  <si>
    <t>OVER 40 SEATS</t>
  </si>
  <si>
    <t>TOTAL FLEET</t>
  </si>
  <si>
    <t>AS OF              JANUARY 1</t>
  </si>
  <si>
    <t>PROP</t>
  </si>
  <si>
    <t>JET</t>
  </si>
  <si>
    <t>NON JET</t>
  </si>
  <si>
    <t>2025E</t>
  </si>
  <si>
    <t>2025-26</t>
  </si>
  <si>
    <t>2026-36</t>
  </si>
  <si>
    <t>2026-46</t>
  </si>
  <si>
    <t>2010-25</t>
  </si>
  <si>
    <t>2025 $  (Cents)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</si>
</sst>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7" formatCode="#,##0.00%"/>
    <numFmt numFmtId="168" formatCode="_-* #,##0.00\ _z_ł_-;\-* #,##0.00\ _z_ł_-;_-* &quot;-&quot;??\ _z_ł_-;_-@_-"/>
    <numFmt numFmtId="169" formatCode="mmmm\ d\,\ yyyy"/>
    <numFmt numFmtId="170" formatCode="General_)"/>
    <numFmt numFmtId="171" formatCode="0.0"/>
    <numFmt numFmtId="175" formatCode="0.0000%"/>
    <numFmt numFmtId="176" formatCode="0.000"/>
  </numFmts>
  <fonts count="8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indexed="8"/>
      <name val="Verdana"/>
      <family val="2"/>
    </font>
    <font>
      <sz val="1"/>
      <color indexed="9"/>
      <name val="Verdana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2"/>
      <color theme="0"/>
      <name val="Arial"/>
      <family val="2"/>
    </font>
    <font>
      <sz val="11"/>
      <color indexed="20"/>
      <name val="Calibri"/>
      <family val="2"/>
    </font>
    <font>
      <sz val="11"/>
      <color rgb="FF9C0006"/>
      <name val="Calibri"/>
      <family val="2"/>
      <scheme val="minor"/>
    </font>
    <font>
      <sz val="12"/>
      <color rgb="FF9C0006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b/>
      <sz val="12"/>
      <color rgb="FFFA7D00"/>
      <name val="Arial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i/>
      <sz val="12"/>
      <color rgb="FF7F7F7F"/>
      <name val="Arial"/>
      <family val="2"/>
    </font>
    <font>
      <u/>
      <sz val="11"/>
      <color rgb="FF004488"/>
      <name val="Calibri"/>
      <family val="2"/>
      <scheme val="minor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sz val="12"/>
      <color rgb="FF006100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rgb="FF0066AA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2"/>
      <color rgb="FF3F3F76"/>
      <name val="Arial"/>
      <family val="2"/>
    </font>
    <font>
      <sz val="11"/>
      <color indexed="52"/>
      <name val="Calibri"/>
      <family val="2"/>
    </font>
    <font>
      <sz val="11"/>
      <color rgb="FFFA7D00"/>
      <name val="Calibri"/>
      <family val="2"/>
      <scheme val="minor"/>
    </font>
    <font>
      <sz val="12"/>
      <color rgb="FFFA7D00"/>
      <name val="Arial"/>
      <family val="2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2"/>
      <color rgb="FF9C6500"/>
      <name val="Arial"/>
      <family val="2"/>
    </font>
    <font>
      <sz val="12"/>
      <name val="Times New Roman"/>
      <family val="1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b/>
      <sz val="12"/>
      <color rgb="FF3F3F3F"/>
      <name val="Arial"/>
      <family val="2"/>
    </font>
    <font>
      <sz val="10"/>
      <color indexed="63"/>
      <name val="Verdana"/>
      <family val="2"/>
    </font>
    <font>
      <b/>
      <sz val="10"/>
      <color indexed="63"/>
      <name val="Arial"/>
      <family val="2"/>
    </font>
    <font>
      <b/>
      <sz val="10"/>
      <color indexed="9"/>
      <name val="Verdana"/>
      <family val="2"/>
    </font>
    <font>
      <b/>
      <sz val="10"/>
      <color indexed="63"/>
      <name val="Verdan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color theme="1"/>
      <name val="verdana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name val="Calibri"/>
      <family val="2"/>
      <scheme val="minor"/>
    </font>
    <font>
      <b/>
      <u/>
      <sz val="10"/>
      <name val="Calibri"/>
      <family val="2"/>
      <scheme val="minor"/>
    </font>
    <font>
      <sz val="12"/>
      <name val="Calibri"/>
      <family val="2"/>
      <scheme val="minor"/>
    </font>
    <font>
      <u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2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48">
    <xf numFmtId="0" fontId="0" fillId="0" borderId="0"/>
    <xf numFmtId="0" fontId="9" fillId="0" borderId="0" applyNumberFormat="0">
      <alignment readingOrder="1"/>
      <protection locked="0"/>
    </xf>
    <xf numFmtId="0" fontId="9" fillId="0" borderId="0" applyNumberFormat="0">
      <alignment readingOrder="1"/>
      <protection locked="0"/>
    </xf>
    <xf numFmtId="0" fontId="9" fillId="0" borderId="0" applyNumberFormat="0">
      <alignment readingOrder="1"/>
      <protection locked="0"/>
    </xf>
    <xf numFmtId="0" fontId="9" fillId="0" borderId="0" applyNumberFormat="0">
      <alignment readingOrder="1"/>
      <protection locked="0"/>
    </xf>
    <xf numFmtId="0" fontId="10" fillId="0" borderId="0" applyNumberFormat="0">
      <alignment readingOrder="1"/>
      <protection locked="0"/>
    </xf>
    <xf numFmtId="0" fontId="9" fillId="0" borderId="0" applyNumberFormat="0">
      <alignment readingOrder="1"/>
      <protection locked="0"/>
    </xf>
    <xf numFmtId="167" fontId="9" fillId="0" borderId="0">
      <alignment readingOrder="1"/>
      <protection locked="0"/>
    </xf>
    <xf numFmtId="167" fontId="9" fillId="0" borderId="0">
      <alignment readingOrder="1"/>
      <protection locked="0"/>
    </xf>
    <xf numFmtId="0" fontId="9" fillId="0" borderId="0" applyNumberFormat="0">
      <alignment readingOrder="1"/>
      <protection locked="0"/>
    </xf>
    <xf numFmtId="0" fontId="9" fillId="0" borderId="0" applyNumberFormat="0">
      <alignment readingOrder="1"/>
      <protection locked="0"/>
    </xf>
    <xf numFmtId="4" fontId="9" fillId="0" borderId="0">
      <alignment readingOrder="1"/>
      <protection locked="0"/>
    </xf>
    <xf numFmtId="4" fontId="9" fillId="0" borderId="0">
      <alignment readingOrder="1"/>
      <protection locked="0"/>
    </xf>
    <xf numFmtId="0" fontId="9" fillId="0" borderId="0" applyNumberFormat="0">
      <alignment horizontal="center" readingOrder="1"/>
      <protection locked="0"/>
    </xf>
    <xf numFmtId="4" fontId="9" fillId="0" borderId="0">
      <alignment readingOrder="1"/>
      <protection locked="0"/>
    </xf>
    <xf numFmtId="0" fontId="11" fillId="33" borderId="0" applyNumberFormat="0" applyBorder="0" applyAlignment="0" applyProtection="0"/>
    <xf numFmtId="0" fontId="6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11" fillId="34" borderId="0" applyNumberFormat="0" applyBorder="0" applyAlignment="0" applyProtection="0"/>
    <xf numFmtId="0" fontId="6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11" fillId="35" borderId="0" applyNumberFormat="0" applyBorder="0" applyAlignment="0" applyProtection="0"/>
    <xf numFmtId="0" fontId="6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11" fillId="36" borderId="0" applyNumberFormat="0" applyBorder="0" applyAlignment="0" applyProtection="0"/>
    <xf numFmtId="0" fontId="6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1" fillId="37" borderId="0" applyNumberFormat="0" applyBorder="0" applyAlignment="0" applyProtection="0"/>
    <xf numFmtId="0" fontId="6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11" fillId="38" borderId="0" applyNumberFormat="0" applyBorder="0" applyAlignment="0" applyProtection="0"/>
    <xf numFmtId="0" fontId="6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11" fillId="39" borderId="0" applyNumberFormat="0" applyBorder="0" applyAlignment="0" applyProtection="0"/>
    <xf numFmtId="0" fontId="6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1" fillId="40" borderId="0" applyNumberFormat="0" applyBorder="0" applyAlignment="0" applyProtection="0"/>
    <xf numFmtId="0" fontId="6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11" fillId="41" borderId="0" applyNumberFormat="0" applyBorder="0" applyAlignment="0" applyProtection="0"/>
    <xf numFmtId="0" fontId="6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11" fillId="36" borderId="0" applyNumberFormat="0" applyBorder="0" applyAlignment="0" applyProtection="0"/>
    <xf numFmtId="0" fontId="6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11" fillId="39" borderId="0" applyNumberFormat="0" applyBorder="0" applyAlignment="0" applyProtection="0"/>
    <xf numFmtId="0" fontId="6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11" fillId="42" borderId="0" applyNumberFormat="0" applyBorder="0" applyAlignment="0" applyProtection="0"/>
    <xf numFmtId="0" fontId="6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13" fillId="43" borderId="0" applyNumberFormat="0" applyBorder="0" applyAlignment="0" applyProtection="0"/>
    <xf numFmtId="0" fontId="14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3" fillId="40" borderId="0" applyNumberFormat="0" applyBorder="0" applyAlignment="0" applyProtection="0"/>
    <xf numFmtId="0" fontId="14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3" fillId="41" borderId="0" applyNumberFormat="0" applyBorder="0" applyAlignment="0" applyProtection="0"/>
    <xf numFmtId="0" fontId="14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3" fillId="44" borderId="0" applyNumberFormat="0" applyBorder="0" applyAlignment="0" applyProtection="0"/>
    <xf numFmtId="0" fontId="14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3" fillId="45" borderId="0" applyNumberFormat="0" applyBorder="0" applyAlignment="0" applyProtection="0"/>
    <xf numFmtId="0" fontId="14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3" fillId="46" borderId="0" applyNumberFormat="0" applyBorder="0" applyAlignment="0" applyProtection="0"/>
    <xf numFmtId="0" fontId="14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3" fillId="47" borderId="0" applyNumberFormat="0" applyBorder="0" applyAlignment="0" applyProtection="0"/>
    <xf numFmtId="0" fontId="14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3" fillId="48" borderId="0" applyNumberFormat="0" applyBorder="0" applyAlignment="0" applyProtection="0"/>
    <xf numFmtId="0" fontId="14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3" fillId="49" borderId="0" applyNumberFormat="0" applyBorder="0" applyAlignment="0" applyProtection="0"/>
    <xf numFmtId="0" fontId="14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3" fillId="44" borderId="0" applyNumberFormat="0" applyBorder="0" applyAlignment="0" applyProtection="0"/>
    <xf numFmtId="0" fontId="14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3" fillId="45" borderId="0" applyNumberFormat="0" applyBorder="0" applyAlignment="0" applyProtection="0"/>
    <xf numFmtId="0" fontId="14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3" fillId="50" borderId="0" applyNumberFormat="0" applyBorder="0" applyAlignment="0" applyProtection="0"/>
    <xf numFmtId="0" fontId="14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6" fillId="34" borderId="0" applyNumberFormat="0" applyBorder="0" applyAlignment="0" applyProtection="0"/>
    <xf numFmtId="0" fontId="17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51" borderId="10" applyNumberFormat="0" applyAlignment="0" applyProtection="0"/>
    <xf numFmtId="0" fontId="20" fillId="6" borderId="4" applyNumberFormat="0" applyAlignment="0" applyProtection="0"/>
    <xf numFmtId="0" fontId="19" fillId="51" borderId="10" applyNumberFormat="0" applyAlignment="0" applyProtection="0"/>
    <xf numFmtId="0" fontId="21" fillId="6" borderId="4" applyNumberFormat="0" applyAlignment="0" applyProtection="0"/>
    <xf numFmtId="0" fontId="21" fillId="6" borderId="4" applyNumberFormat="0" applyAlignment="0" applyProtection="0"/>
    <xf numFmtId="0" fontId="22" fillId="52" borderId="11" applyNumberFormat="0" applyAlignment="0" applyProtection="0"/>
    <xf numFmtId="0" fontId="23" fillId="7" borderId="7" applyNumberFormat="0" applyAlignment="0" applyProtection="0"/>
    <xf numFmtId="0" fontId="24" fillId="7" borderId="7" applyNumberFormat="0" applyAlignment="0" applyProtection="0"/>
    <xf numFmtId="0" fontId="24" fillId="7" borderId="7" applyNumberFormat="0" applyAlignment="0" applyProtection="0"/>
    <xf numFmtId="38" fontId="25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0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3" fontId="7" fillId="0" borderId="0" applyFill="0" applyBorder="0" applyAlignment="0" applyProtection="0"/>
    <xf numFmtId="44" fontId="7" fillId="0" borderId="0" applyFont="0" applyFill="0" applyBorder="0" applyAlignment="0" applyProtection="0"/>
    <xf numFmtId="5" fontId="7" fillId="0" borderId="0" applyFill="0" applyBorder="0" applyAlignment="0" applyProtection="0"/>
    <xf numFmtId="169" fontId="7" fillId="0" borderId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2" fontId="7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7" fillId="0" borderId="12" applyNumberFormat="0" applyFill="0" applyAlignment="0" applyProtection="0"/>
    <xf numFmtId="0" fontId="38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9" fillId="0" borderId="13" applyNumberFormat="0" applyFill="0" applyAlignment="0" applyProtection="0"/>
    <xf numFmtId="0" fontId="40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1" fillId="0" borderId="14" applyNumberFormat="0" applyFill="0" applyAlignment="0" applyProtection="0"/>
    <xf numFmtId="0" fontId="42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0" fontId="46" fillId="38" borderId="10" applyNumberFormat="0" applyAlignment="0" applyProtection="0"/>
    <xf numFmtId="0" fontId="47" fillId="5" borderId="4" applyNumberFormat="0" applyAlignment="0" applyProtection="0"/>
    <xf numFmtId="0" fontId="46" fillId="38" borderId="10" applyNumberFormat="0" applyAlignment="0" applyProtection="0"/>
    <xf numFmtId="0" fontId="48" fillId="5" borderId="4" applyNumberFormat="0" applyAlignment="0" applyProtection="0"/>
    <xf numFmtId="0" fontId="48" fillId="5" borderId="4" applyNumberFormat="0" applyAlignment="0" applyProtection="0"/>
    <xf numFmtId="0" fontId="49" fillId="0" borderId="15" applyNumberFormat="0" applyFill="0" applyAlignment="0" applyProtection="0"/>
    <xf numFmtId="0" fontId="50" fillId="0" borderId="6" applyNumberFormat="0" applyFill="0" applyAlignment="0" applyProtection="0"/>
    <xf numFmtId="0" fontId="51" fillId="0" borderId="6" applyNumberFormat="0" applyFill="0" applyAlignment="0" applyProtection="0"/>
    <xf numFmtId="0" fontId="51" fillId="0" borderId="6" applyNumberFormat="0" applyFill="0" applyAlignment="0" applyProtection="0"/>
    <xf numFmtId="0" fontId="52" fillId="53" borderId="0" applyNumberFormat="0" applyBorder="0" applyAlignment="0" applyProtection="0"/>
    <xf numFmtId="0" fontId="53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6" fillId="0" borderId="0"/>
    <xf numFmtId="0" fontId="2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165" fontId="55" fillId="0" borderId="0"/>
    <xf numFmtId="0" fontId="26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55" fillId="0" borderId="0"/>
    <xf numFmtId="0" fontId="28" fillId="0" borderId="0" applyNumberFormat="0" applyFont="0">
      <alignment readingOrder="1"/>
      <protection locked="0"/>
    </xf>
    <xf numFmtId="0" fontId="26" fillId="0" borderId="0"/>
    <xf numFmtId="0" fontId="7" fillId="0" borderId="0"/>
    <xf numFmtId="0" fontId="6" fillId="0" borderId="0"/>
    <xf numFmtId="0" fontId="26" fillId="0" borderId="0"/>
    <xf numFmtId="0" fontId="12" fillId="0" borderId="0"/>
    <xf numFmtId="0" fontId="27" fillId="0" borderId="0"/>
    <xf numFmtId="0" fontId="26" fillId="0" borderId="0"/>
    <xf numFmtId="170" fontId="56" fillId="0" borderId="0"/>
    <xf numFmtId="0" fontId="6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29" fillId="54" borderId="16" applyNumberFormat="0" applyFont="0" applyAlignment="0" applyProtection="0"/>
    <xf numFmtId="0" fontId="11" fillId="54" borderId="16" applyNumberFormat="0" applyFont="0" applyAlignment="0" applyProtection="0"/>
    <xf numFmtId="0" fontId="6" fillId="8" borderId="8" applyNumberFormat="0" applyFont="0" applyAlignment="0" applyProtection="0"/>
    <xf numFmtId="0" fontId="11" fillId="54" borderId="16" applyNumberFormat="0" applyFont="0" applyAlignment="0" applyProtection="0"/>
    <xf numFmtId="0" fontId="12" fillId="8" borderId="8" applyNumberFormat="0" applyFont="0" applyAlignment="0" applyProtection="0"/>
    <xf numFmtId="0" fontId="29" fillId="54" borderId="16" applyNumberFormat="0" applyFont="0" applyAlignment="0" applyProtection="0"/>
    <xf numFmtId="0" fontId="12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57" fillId="51" borderId="17" applyNumberFormat="0" applyAlignment="0" applyProtection="0"/>
    <xf numFmtId="0" fontId="58" fillId="6" borderId="5" applyNumberFormat="0" applyAlignment="0" applyProtection="0"/>
    <xf numFmtId="0" fontId="57" fillId="51" borderId="17" applyNumberFormat="0" applyAlignment="0" applyProtection="0"/>
    <xf numFmtId="0" fontId="59" fillId="6" borderId="5" applyNumberFormat="0" applyAlignment="0" applyProtection="0"/>
    <xf numFmtId="0" fontId="59" fillId="6" borderId="5" applyNumberFormat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2" fontId="7" fillId="0" borderId="0" applyFill="0" applyBorder="0" applyProtection="0">
      <alignment horizontal="right"/>
    </xf>
    <xf numFmtId="0" fontId="60" fillId="55" borderId="18" applyNumberFormat="0" applyAlignment="0" applyProtection="0"/>
    <xf numFmtId="0" fontId="60" fillId="55" borderId="18" applyNumberFormat="0" applyAlignment="0" applyProtection="0"/>
    <xf numFmtId="0" fontId="60" fillId="55" borderId="18" applyNumberFormat="0" applyAlignment="0" applyProtection="0"/>
    <xf numFmtId="2" fontId="60" fillId="56" borderId="18" applyProtection="0">
      <alignment horizontal="right"/>
    </xf>
    <xf numFmtId="2" fontId="60" fillId="56" borderId="18" applyProtection="0">
      <alignment horizontal="right"/>
    </xf>
    <xf numFmtId="2" fontId="60" fillId="56" borderId="18" applyProtection="0">
      <alignment horizontal="right"/>
    </xf>
    <xf numFmtId="14" fontId="61" fillId="55" borderId="0" applyBorder="0" applyProtection="0">
      <alignment horizontal="left"/>
    </xf>
    <xf numFmtId="171" fontId="9" fillId="57" borderId="18" applyProtection="0">
      <alignment horizontal="right"/>
    </xf>
    <xf numFmtId="171" fontId="9" fillId="57" borderId="18" applyProtection="0">
      <alignment horizontal="right"/>
    </xf>
    <xf numFmtId="171" fontId="9" fillId="57" borderId="18" applyProtection="0">
      <alignment horizontal="right"/>
    </xf>
    <xf numFmtId="2" fontId="9" fillId="57" borderId="18" applyProtection="0">
      <alignment horizontal="right"/>
    </xf>
    <xf numFmtId="2" fontId="9" fillId="57" borderId="18" applyProtection="0">
      <alignment horizontal="right"/>
    </xf>
    <xf numFmtId="2" fontId="9" fillId="57" borderId="18" applyProtection="0">
      <alignment horizontal="right"/>
    </xf>
    <xf numFmtId="14" fontId="62" fillId="58" borderId="18" applyProtection="0">
      <alignment horizontal="right"/>
    </xf>
    <xf numFmtId="14" fontId="62" fillId="58" borderId="18" applyProtection="0">
      <alignment horizontal="right"/>
    </xf>
    <xf numFmtId="14" fontId="62" fillId="58" borderId="18" applyProtection="0">
      <alignment horizontal="right"/>
    </xf>
    <xf numFmtId="14" fontId="62" fillId="58" borderId="18" applyProtection="0">
      <alignment horizontal="left"/>
    </xf>
    <xf numFmtId="14" fontId="62" fillId="58" borderId="18" applyProtection="0">
      <alignment horizontal="left"/>
    </xf>
    <xf numFmtId="14" fontId="62" fillId="58" borderId="18" applyProtection="0">
      <alignment horizontal="left"/>
    </xf>
    <xf numFmtId="0" fontId="63" fillId="55" borderId="18" applyNumberFormat="0" applyProtection="0">
      <alignment horizontal="left"/>
    </xf>
    <xf numFmtId="0" fontId="63" fillId="55" borderId="18" applyNumberFormat="0" applyProtection="0">
      <alignment horizontal="left"/>
    </xf>
    <xf numFmtId="0" fontId="63" fillId="55" borderId="18" applyNumberFormat="0" applyProtection="0">
      <alignment horizontal="left"/>
    </xf>
    <xf numFmtId="0" fontId="6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5" fillId="0" borderId="19" applyNumberFormat="0" applyFill="0" applyAlignment="0" applyProtection="0"/>
    <xf numFmtId="0" fontId="66" fillId="0" borderId="9" applyNumberFormat="0" applyFill="0" applyAlignment="0" applyProtection="0"/>
    <xf numFmtId="0" fontId="65" fillId="0" borderId="19" applyNumberFormat="0" applyFill="0" applyAlignment="0" applyProtection="0"/>
    <xf numFmtId="0" fontId="67" fillId="0" borderId="9" applyNumberFormat="0" applyFill="0" applyAlignment="0" applyProtection="0"/>
    <xf numFmtId="0" fontId="67" fillId="0" borderId="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/>
    <xf numFmtId="0" fontId="2" fillId="0" borderId="0" applyNumberFormat="0" applyFill="0" applyBorder="0" applyAlignment="0" applyProtection="0"/>
    <xf numFmtId="0" fontId="38" fillId="0" borderId="1" applyNumberFormat="0" applyFill="0" applyAlignment="0" applyProtection="0"/>
    <xf numFmtId="0" fontId="40" fillId="0" borderId="2" applyNumberFormat="0" applyFill="0" applyAlignment="0" applyProtection="0"/>
    <xf numFmtId="0" fontId="42" fillId="0" borderId="3" applyNumberFormat="0" applyFill="0" applyAlignment="0" applyProtection="0"/>
    <xf numFmtId="0" fontId="42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17" fillId="3" borderId="0" applyNumberFormat="0" applyBorder="0" applyAlignment="0" applyProtection="0"/>
    <xf numFmtId="0" fontId="53" fillId="4" borderId="0" applyNumberFormat="0" applyBorder="0" applyAlignment="0" applyProtection="0"/>
    <xf numFmtId="0" fontId="47" fillId="5" borderId="4" applyNumberFormat="0" applyAlignment="0" applyProtection="0"/>
    <xf numFmtId="0" fontId="58" fillId="6" borderId="5" applyNumberFormat="0" applyAlignment="0" applyProtection="0"/>
    <xf numFmtId="0" fontId="20" fillId="6" borderId="4" applyNumberFormat="0" applyAlignment="0" applyProtection="0"/>
    <xf numFmtId="0" fontId="50" fillId="0" borderId="6" applyNumberFormat="0" applyFill="0" applyAlignment="0" applyProtection="0"/>
    <xf numFmtId="0" fontId="23" fillId="7" borderId="7" applyNumberFormat="0" applyAlignment="0" applyProtection="0"/>
    <xf numFmtId="0" fontId="6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31" fillId="0" borderId="0" applyNumberFormat="0" applyFill="0" applyBorder="0" applyAlignment="0" applyProtection="0"/>
    <xf numFmtId="0" fontId="66" fillId="0" borderId="9" applyNumberFormat="0" applyFill="0" applyAlignment="0" applyProtection="0"/>
    <xf numFmtId="0" fontId="14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14" fillId="32" borderId="0" applyNumberFormat="0" applyBorder="0" applyAlignment="0" applyProtection="0"/>
    <xf numFmtId="0" fontId="28" fillId="0" borderId="0" applyNumberFormat="0" applyFont="0">
      <alignment readingOrder="1"/>
      <protection locked="0"/>
    </xf>
    <xf numFmtId="0" fontId="28" fillId="0" borderId="0" applyNumberFormat="0" applyFont="0">
      <alignment readingOrder="1"/>
      <protection locked="0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2" fillId="0" borderId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26" fillId="0" borderId="0"/>
    <xf numFmtId="0" fontId="27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2" fillId="0" borderId="0"/>
    <xf numFmtId="0" fontId="27" fillId="0" borderId="0"/>
    <xf numFmtId="0" fontId="12" fillId="0" borderId="0"/>
    <xf numFmtId="9" fontId="27" fillId="0" borderId="0" applyFont="0" applyFill="0" applyBorder="0" applyAlignment="0" applyProtection="0"/>
  </cellStyleXfs>
  <cellXfs count="170">
    <xf numFmtId="0" fontId="0" fillId="0" borderId="0" xfId="0"/>
    <xf numFmtId="0" fontId="8" fillId="0" borderId="0" xfId="0" applyFont="1" applyAlignment="1">
      <alignment horizontal="centerContinuous"/>
    </xf>
    <xf numFmtId="0" fontId="7" fillId="0" borderId="0" xfId="302"/>
    <xf numFmtId="0" fontId="1" fillId="0" borderId="0" xfId="0" applyFont="1"/>
    <xf numFmtId="0" fontId="1" fillId="0" borderId="0" xfId="0" applyFont="1" applyAlignment="1">
      <alignment horizontal="centerContinuous"/>
    </xf>
    <xf numFmtId="0" fontId="7" fillId="0" borderId="0" xfId="427"/>
    <xf numFmtId="0" fontId="74" fillId="0" borderId="0" xfId="427" applyFont="1"/>
    <xf numFmtId="0" fontId="69" fillId="0" borderId="0" xfId="427" applyFont="1"/>
    <xf numFmtId="0" fontId="73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/>
    <xf numFmtId="0" fontId="74" fillId="0" borderId="0" xfId="302" applyFont="1"/>
    <xf numFmtId="0" fontId="75" fillId="0" borderId="0" xfId="0" applyFont="1" applyAlignment="1">
      <alignment horizontal="centerContinuous"/>
    </xf>
    <xf numFmtId="0" fontId="78" fillId="0" borderId="0" xfId="0" applyFont="1" applyAlignment="1">
      <alignment horizontal="centerContinuous"/>
    </xf>
    <xf numFmtId="0" fontId="79" fillId="0" borderId="0" xfId="0" applyFont="1" applyAlignment="1">
      <alignment horizontal="centerContinuous"/>
    </xf>
    <xf numFmtId="0" fontId="73" fillId="0" borderId="0" xfId="427" applyFont="1" applyAlignment="1">
      <alignment horizontal="centerContinuous"/>
    </xf>
    <xf numFmtId="0" fontId="74" fillId="0" borderId="0" xfId="427" applyFont="1" applyAlignment="1">
      <alignment horizontal="centerContinuous"/>
    </xf>
    <xf numFmtId="176" fontId="74" fillId="0" borderId="0" xfId="427" applyNumberFormat="1" applyFont="1"/>
    <xf numFmtId="0" fontId="75" fillId="0" borderId="0" xfId="427" applyFont="1" applyAlignment="1">
      <alignment horizontal="centerContinuous"/>
    </xf>
    <xf numFmtId="49" fontId="76" fillId="0" borderId="0" xfId="427" applyNumberFormat="1" applyFont="1" applyAlignment="1">
      <alignment horizontal="centerContinuous"/>
    </xf>
    <xf numFmtId="0" fontId="76" fillId="0" borderId="0" xfId="427" applyFont="1" applyAlignment="1">
      <alignment horizontal="centerContinuous"/>
    </xf>
    <xf numFmtId="0" fontId="74" fillId="0" borderId="0" xfId="427" applyFont="1" applyAlignment="1">
      <alignment horizontal="left" indent="1"/>
    </xf>
    <xf numFmtId="0" fontId="74" fillId="0" borderId="0" xfId="302" applyFont="1" applyAlignment="1">
      <alignment horizontal="centerContinuous"/>
    </xf>
    <xf numFmtId="0" fontId="79" fillId="0" borderId="0" xfId="302" applyFont="1" applyAlignment="1">
      <alignment horizontal="centerContinuous"/>
    </xf>
    <xf numFmtId="0" fontId="69" fillId="0" borderId="0" xfId="302" applyFont="1"/>
    <xf numFmtId="0" fontId="74" fillId="60" borderId="0" xfId="261" applyFont="1" applyFill="1" applyAlignment="1">
      <alignment horizontal="left"/>
    </xf>
    <xf numFmtId="0" fontId="74" fillId="60" borderId="0" xfId="427" applyFont="1" applyFill="1"/>
    <xf numFmtId="0" fontId="74" fillId="60" borderId="0" xfId="427" quotePrefix="1" applyFont="1" applyFill="1" applyAlignment="1">
      <alignment horizontal="left"/>
    </xf>
    <xf numFmtId="176" fontId="74" fillId="60" borderId="0" xfId="427" applyNumberFormat="1" applyFont="1" applyFill="1"/>
    <xf numFmtId="0" fontId="74" fillId="60" borderId="0" xfId="427" applyFont="1" applyFill="1" applyAlignment="1">
      <alignment horizontal="left"/>
    </xf>
    <xf numFmtId="175" fontId="74" fillId="60" borderId="0" xfId="427" applyNumberFormat="1" applyFont="1" applyFill="1"/>
    <xf numFmtId="0" fontId="81" fillId="0" borderId="0" xfId="261" applyFont="1" applyAlignment="1">
      <alignment horizontal="left"/>
    </xf>
    <xf numFmtId="0" fontId="77" fillId="0" borderId="0" xfId="261" applyFont="1" applyAlignment="1">
      <alignment horizontal="left"/>
    </xf>
    <xf numFmtId="0" fontId="77" fillId="0" borderId="0" xfId="427" applyFont="1"/>
    <xf numFmtId="0" fontId="80" fillId="59" borderId="0" xfId="261" applyFont="1" applyFill="1" applyAlignment="1">
      <alignment horizontal="left"/>
    </xf>
    <xf numFmtId="0" fontId="80" fillId="0" borderId="0" xfId="261" applyFont="1" applyAlignment="1">
      <alignment horizontal="left"/>
    </xf>
    <xf numFmtId="0" fontId="80" fillId="0" borderId="0" xfId="0" applyFont="1" applyAlignment="1">
      <alignment horizontal="left"/>
    </xf>
    <xf numFmtId="0" fontId="80" fillId="60" borderId="0" xfId="261" applyFont="1" applyFill="1" applyAlignment="1">
      <alignment horizontal="left"/>
    </xf>
    <xf numFmtId="0" fontId="80" fillId="59" borderId="0" xfId="0" applyFont="1" applyFill="1" applyAlignment="1">
      <alignment horizontal="left"/>
    </xf>
    <xf numFmtId="0" fontId="80" fillId="60" borderId="0" xfId="0" applyFont="1" applyFill="1" applyAlignment="1">
      <alignment horizontal="left"/>
    </xf>
    <xf numFmtId="164" fontId="80" fillId="0" borderId="0" xfId="323" applyNumberFormat="1" applyFont="1" applyAlignment="1">
      <alignment horizontal="center"/>
    </xf>
    <xf numFmtId="164" fontId="80" fillId="59" borderId="0" xfId="323" applyNumberFormat="1" applyFont="1" applyFill="1" applyAlignment="1">
      <alignment horizontal="center"/>
    </xf>
    <xf numFmtId="0" fontId="82" fillId="0" borderId="0" xfId="0" applyFont="1"/>
    <xf numFmtId="0" fontId="80" fillId="61" borderId="0" xfId="0" applyFont="1" applyFill="1" applyAlignment="1">
      <alignment horizontal="centerContinuous"/>
    </xf>
    <xf numFmtId="0" fontId="80" fillId="61" borderId="0" xfId="0" applyFont="1" applyFill="1" applyAlignment="1">
      <alignment horizontal="center"/>
    </xf>
    <xf numFmtId="3" fontId="80" fillId="59" borderId="0" xfId="0" applyNumberFormat="1" applyFont="1" applyFill="1" applyAlignment="1" applyProtection="1">
      <alignment horizontal="center"/>
      <protection locked="0"/>
    </xf>
    <xf numFmtId="3" fontId="80" fillId="59" borderId="0" xfId="0" applyNumberFormat="1" applyFont="1" applyFill="1" applyAlignment="1">
      <alignment horizontal="center"/>
    </xf>
    <xf numFmtId="3" fontId="80" fillId="0" borderId="0" xfId="0" applyNumberFormat="1" applyFont="1" applyAlignment="1" applyProtection="1">
      <alignment horizontal="center"/>
      <protection locked="0"/>
    </xf>
    <xf numFmtId="3" fontId="80" fillId="0" borderId="0" xfId="0" applyNumberFormat="1" applyFont="1" applyAlignment="1">
      <alignment horizontal="center"/>
    </xf>
    <xf numFmtId="3" fontId="80" fillId="60" borderId="0" xfId="0" applyNumberFormat="1" applyFont="1" applyFill="1" applyAlignment="1" applyProtection="1">
      <alignment horizontal="center"/>
      <protection locked="0"/>
    </xf>
    <xf numFmtId="171" fontId="83" fillId="0" borderId="0" xfId="0" applyNumberFormat="1" applyFont="1" applyAlignment="1">
      <alignment horizontal="center"/>
    </xf>
    <xf numFmtId="165" fontId="80" fillId="0" borderId="0" xfId="429" applyNumberFormat="1" applyFont="1" applyAlignment="1">
      <alignment horizontal="center"/>
    </xf>
    <xf numFmtId="0" fontId="84" fillId="0" borderId="0" xfId="427" applyFont="1"/>
    <xf numFmtId="0" fontId="80" fillId="0" borderId="0" xfId="427" applyFont="1"/>
    <xf numFmtId="176" fontId="80" fillId="0" borderId="0" xfId="427" applyNumberFormat="1" applyFont="1"/>
    <xf numFmtId="0" fontId="80" fillId="61" borderId="0" xfId="427" applyFont="1" applyFill="1"/>
    <xf numFmtId="0" fontId="80" fillId="61" borderId="0" xfId="426" applyFont="1" applyFill="1" applyAlignment="1">
      <alignment horizontal="centerContinuous" wrapText="1"/>
    </xf>
    <xf numFmtId="165" fontId="80" fillId="0" borderId="0" xfId="261" applyNumberFormat="1" applyFont="1" applyAlignment="1" applyProtection="1">
      <alignment horizontal="left"/>
      <protection locked="0"/>
    </xf>
    <xf numFmtId="0" fontId="80" fillId="0" borderId="0" xfId="261" applyFont="1" applyAlignment="1">
      <alignment horizontal="center"/>
    </xf>
    <xf numFmtId="0" fontId="80" fillId="0" borderId="0" xfId="261" applyFont="1" applyProtection="1">
      <protection locked="0"/>
    </xf>
    <xf numFmtId="0" fontId="80" fillId="0" borderId="0" xfId="261" applyFont="1"/>
    <xf numFmtId="3" fontId="80" fillId="59" borderId="0" xfId="429" applyNumberFormat="1" applyFont="1" applyFill="1" applyAlignment="1">
      <alignment horizontal="center"/>
    </xf>
    <xf numFmtId="3" fontId="80" fillId="59" borderId="0" xfId="178" applyNumberFormat="1" applyFont="1" applyFill="1" applyAlignment="1" applyProtection="1">
      <alignment horizontal="center"/>
      <protection locked="0"/>
    </xf>
    <xf numFmtId="171" fontId="83" fillId="59" borderId="0" xfId="0" applyNumberFormat="1" applyFont="1" applyFill="1" applyAlignment="1">
      <alignment horizontal="center"/>
    </xf>
    <xf numFmtId="37" fontId="80" fillId="0" borderId="0" xfId="185" applyNumberFormat="1" applyFont="1" applyAlignment="1">
      <alignment horizontal="center"/>
    </xf>
    <xf numFmtId="3" fontId="80" fillId="0" borderId="0" xfId="178" applyNumberFormat="1" applyFont="1" applyAlignment="1" applyProtection="1">
      <alignment horizontal="center"/>
      <protection locked="0"/>
    </xf>
    <xf numFmtId="3" fontId="80" fillId="0" borderId="0" xfId="429" applyNumberFormat="1" applyFont="1" applyAlignment="1">
      <alignment horizontal="center"/>
    </xf>
    <xf numFmtId="165" fontId="80" fillId="60" borderId="0" xfId="429" applyNumberFormat="1" applyFont="1" applyFill="1" applyAlignment="1">
      <alignment horizontal="center"/>
    </xf>
    <xf numFmtId="3" fontId="80" fillId="60" borderId="0" xfId="178" applyNumberFormat="1" applyFont="1" applyFill="1" applyAlignment="1" applyProtection="1">
      <alignment horizontal="center"/>
      <protection locked="0"/>
    </xf>
    <xf numFmtId="171" fontId="83" fillId="60" borderId="0" xfId="0" applyNumberFormat="1" applyFont="1" applyFill="1" applyAlignment="1">
      <alignment horizontal="center"/>
    </xf>
    <xf numFmtId="3" fontId="85" fillId="60" borderId="0" xfId="429" applyNumberFormat="1" applyFont="1" applyFill="1" applyAlignment="1">
      <alignment horizontal="center"/>
    </xf>
    <xf numFmtId="3" fontId="80" fillId="0" borderId="0" xfId="0" applyNumberFormat="1" applyFont="1"/>
    <xf numFmtId="3" fontId="80" fillId="60" borderId="0" xfId="429" applyNumberFormat="1" applyFont="1" applyFill="1" applyAlignment="1">
      <alignment horizontal="center"/>
    </xf>
    <xf numFmtId="171" fontId="83" fillId="60" borderId="0" xfId="261" applyNumberFormat="1" applyFont="1" applyFill="1" applyAlignment="1">
      <alignment horizontal="center"/>
    </xf>
    <xf numFmtId="3" fontId="80" fillId="60" borderId="0" xfId="261" applyNumberFormat="1" applyFont="1" applyFill="1" applyAlignment="1" applyProtection="1">
      <alignment horizontal="center"/>
      <protection locked="0"/>
    </xf>
    <xf numFmtId="165" fontId="80" fillId="0" borderId="0" xfId="427" applyNumberFormat="1" applyFont="1" applyAlignment="1" applyProtection="1">
      <alignment horizontal="center"/>
      <protection locked="0"/>
    </xf>
    <xf numFmtId="171" fontId="83" fillId="0" borderId="0" xfId="427" applyNumberFormat="1" applyFont="1" applyAlignment="1">
      <alignment horizontal="center"/>
    </xf>
    <xf numFmtId="165" fontId="85" fillId="0" borderId="0" xfId="429" applyNumberFormat="1" applyFont="1" applyAlignment="1">
      <alignment horizontal="center"/>
    </xf>
    <xf numFmtId="0" fontId="80" fillId="61" borderId="0" xfId="427" applyFont="1" applyFill="1" applyAlignment="1">
      <alignment horizontal="left"/>
    </xf>
    <xf numFmtId="0" fontId="80" fillId="61" borderId="0" xfId="427" applyFont="1" applyFill="1" applyAlignment="1">
      <alignment horizontal="centerContinuous"/>
    </xf>
    <xf numFmtId="3" fontId="83" fillId="59" borderId="0" xfId="0" applyNumberFormat="1" applyFont="1" applyFill="1" applyAlignment="1">
      <alignment horizontal="centerContinuous"/>
    </xf>
    <xf numFmtId="3" fontId="83" fillId="0" borderId="0" xfId="0" applyNumberFormat="1" applyFont="1" applyAlignment="1">
      <alignment horizontal="centerContinuous"/>
    </xf>
    <xf numFmtId="3" fontId="83" fillId="60" borderId="0" xfId="0" applyNumberFormat="1" applyFont="1" applyFill="1" applyAlignment="1">
      <alignment horizontal="centerContinuous"/>
    </xf>
    <xf numFmtId="165" fontId="80" fillId="60" borderId="0" xfId="261" applyNumberFormat="1" applyFont="1" applyFill="1" applyAlignment="1">
      <alignment horizontal="center"/>
    </xf>
    <xf numFmtId="0" fontId="80" fillId="60" borderId="0" xfId="261" applyFont="1" applyFill="1"/>
    <xf numFmtId="165" fontId="80" fillId="60" borderId="0" xfId="261" applyNumberFormat="1" applyFont="1" applyFill="1" applyAlignment="1">
      <alignment horizontal="centerContinuous"/>
    </xf>
    <xf numFmtId="165" fontId="80" fillId="0" borderId="0" xfId="261" applyNumberFormat="1" applyFont="1" applyAlignment="1">
      <alignment horizontal="center"/>
    </xf>
    <xf numFmtId="165" fontId="80" fillId="0" borderId="0" xfId="261" applyNumberFormat="1" applyFont="1" applyAlignment="1">
      <alignment horizontal="centerContinuous"/>
    </xf>
    <xf numFmtId="0" fontId="80" fillId="61" borderId="0" xfId="427" applyFont="1" applyFill="1" applyAlignment="1">
      <alignment horizontal="centerContinuous" wrapText="1"/>
    </xf>
    <xf numFmtId="165" fontId="80" fillId="59" borderId="0" xfId="261" applyNumberFormat="1" applyFont="1" applyFill="1" applyAlignment="1">
      <alignment horizontal="center"/>
    </xf>
    <xf numFmtId="3" fontId="80" fillId="59" borderId="0" xfId="261" applyNumberFormat="1" applyFont="1" applyFill="1" applyAlignment="1">
      <alignment horizontal="center"/>
    </xf>
    <xf numFmtId="2" fontId="80" fillId="59" borderId="0" xfId="261" applyNumberFormat="1" applyFont="1" applyFill="1" applyAlignment="1">
      <alignment horizontal="center"/>
    </xf>
    <xf numFmtId="2" fontId="80" fillId="59" borderId="0" xfId="428" applyNumberFormat="1" applyFont="1" applyFill="1" applyAlignment="1">
      <alignment horizontal="center"/>
    </xf>
    <xf numFmtId="3" fontId="80" fillId="0" borderId="0" xfId="261" applyNumberFormat="1" applyFont="1" applyAlignment="1">
      <alignment horizontal="center"/>
    </xf>
    <xf numFmtId="2" fontId="80" fillId="0" borderId="0" xfId="261" applyNumberFormat="1" applyFont="1" applyAlignment="1">
      <alignment horizontal="center"/>
    </xf>
    <xf numFmtId="2" fontId="80" fillId="0" borderId="0" xfId="428" applyNumberFormat="1" applyFont="1" applyAlignment="1">
      <alignment horizontal="center"/>
    </xf>
    <xf numFmtId="3" fontId="80" fillId="60" borderId="0" xfId="261" applyNumberFormat="1" applyFont="1" applyFill="1" applyAlignment="1">
      <alignment horizontal="center"/>
    </xf>
    <xf numFmtId="2" fontId="80" fillId="60" borderId="0" xfId="261" applyNumberFormat="1" applyFont="1" applyFill="1" applyAlignment="1">
      <alignment horizontal="center"/>
    </xf>
    <xf numFmtId="2" fontId="80" fillId="60" borderId="0" xfId="428" applyNumberFormat="1" applyFont="1" applyFill="1" applyAlignment="1">
      <alignment horizontal="center"/>
    </xf>
    <xf numFmtId="3" fontId="82" fillId="59" borderId="0" xfId="0" applyNumberFormat="1" applyFont="1" applyFill="1" applyAlignment="1">
      <alignment horizontal="center"/>
    </xf>
    <xf numFmtId="3" fontId="82" fillId="0" borderId="0" xfId="0" applyNumberFormat="1" applyFont="1" applyAlignment="1">
      <alignment horizontal="center"/>
    </xf>
    <xf numFmtId="3" fontId="80" fillId="59" borderId="0" xfId="0" applyNumberFormat="1" applyFont="1" applyFill="1" applyAlignment="1">
      <alignment horizontal="centerContinuous"/>
    </xf>
    <xf numFmtId="0" fontId="81" fillId="0" borderId="0" xfId="0" applyFont="1" applyAlignment="1">
      <alignment horizontal="left"/>
    </xf>
    <xf numFmtId="0" fontId="8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2" fillId="61" borderId="0" xfId="0" applyFont="1" applyFill="1" applyAlignment="1">
      <alignment vertical="center"/>
    </xf>
    <xf numFmtId="0" fontId="80" fillId="60" borderId="0" xfId="0" applyFont="1" applyFill="1" applyAlignment="1">
      <alignment horizontal="centerContinuous" vertical="center"/>
    </xf>
    <xf numFmtId="0" fontId="80" fillId="61" borderId="0" xfId="0" quotePrefix="1" applyFont="1" applyFill="1" applyAlignment="1">
      <alignment horizontal="centerContinuous" vertical="center"/>
    </xf>
    <xf numFmtId="0" fontId="80" fillId="61" borderId="0" xfId="0" applyFont="1" applyFill="1" applyAlignment="1">
      <alignment horizontal="centerContinuous" vertical="center"/>
    </xf>
    <xf numFmtId="0" fontId="80" fillId="60" borderId="0" xfId="427" applyFont="1" applyFill="1" applyAlignment="1">
      <alignment horizontal="centerContinuous"/>
    </xf>
    <xf numFmtId="0" fontId="80" fillId="61" borderId="0" xfId="427" applyFont="1" applyFill="1" applyAlignment="1">
      <alignment vertical="center"/>
    </xf>
    <xf numFmtId="0" fontId="80" fillId="60" borderId="0" xfId="427" applyFont="1" applyFill="1" applyAlignment="1">
      <alignment horizontal="centerContinuous" vertical="center"/>
    </xf>
    <xf numFmtId="0" fontId="80" fillId="61" borderId="0" xfId="427" applyFont="1" applyFill="1" applyAlignment="1">
      <alignment horizontal="centerContinuous" vertical="center"/>
    </xf>
    <xf numFmtId="0" fontId="80" fillId="0" borderId="0" xfId="427" applyFont="1" applyAlignment="1">
      <alignment vertical="center"/>
    </xf>
    <xf numFmtId="0" fontId="7" fillId="0" borderId="0" xfId="427" applyAlignment="1">
      <alignment vertical="center"/>
    </xf>
    <xf numFmtId="0" fontId="80" fillId="61" borderId="0" xfId="427" applyFont="1" applyFill="1" applyAlignment="1">
      <alignment horizontal="left" vertical="center"/>
    </xf>
    <xf numFmtId="0" fontId="12" fillId="0" borderId="0" xfId="0" applyFont="1"/>
    <xf numFmtId="0" fontId="80" fillId="61" borderId="0" xfId="426" applyFont="1" applyFill="1" applyAlignment="1">
      <alignment horizontal="center" wrapText="1"/>
    </xf>
    <xf numFmtId="0" fontId="80" fillId="60" borderId="0" xfId="427" applyFont="1" applyFill="1" applyAlignment="1">
      <alignment wrapText="1"/>
    </xf>
    <xf numFmtId="0" fontId="80" fillId="60" borderId="0" xfId="427" applyFont="1" applyFill="1"/>
    <xf numFmtId="0" fontId="80" fillId="61" borderId="0" xfId="0" quotePrefix="1" applyFont="1" applyFill="1" applyAlignment="1">
      <alignment wrapText="1"/>
    </xf>
    <xf numFmtId="0" fontId="77" fillId="0" borderId="0" xfId="0" applyFont="1" applyAlignment="1">
      <alignment vertical="center"/>
    </xf>
    <xf numFmtId="3" fontId="83" fillId="62" borderId="0" xfId="0" applyNumberFormat="1" applyFont="1" applyFill="1" applyAlignment="1">
      <alignment horizontal="centerContinuous"/>
    </xf>
    <xf numFmtId="3" fontId="80" fillId="62" borderId="0" xfId="0" applyNumberFormat="1" applyFont="1" applyFill="1" applyAlignment="1" applyProtection="1">
      <alignment horizontal="center"/>
      <protection locked="0"/>
    </xf>
    <xf numFmtId="0" fontId="82" fillId="0" borderId="0" xfId="0" applyFont="1" applyProtection="1">
      <protection locked="0"/>
    </xf>
    <xf numFmtId="0" fontId="80" fillId="62" borderId="0" xfId="0" applyFont="1" applyFill="1" applyAlignment="1">
      <alignment horizontal="left"/>
    </xf>
    <xf numFmtId="3" fontId="80" fillId="62" borderId="0" xfId="178" applyNumberFormat="1" applyFont="1" applyFill="1" applyAlignment="1" applyProtection="1">
      <alignment horizontal="center"/>
      <protection locked="0"/>
    </xf>
    <xf numFmtId="171" fontId="83" fillId="62" borderId="0" xfId="0" applyNumberFormat="1" applyFont="1" applyFill="1" applyAlignment="1">
      <alignment horizontal="center"/>
    </xf>
    <xf numFmtId="3" fontId="80" fillId="62" borderId="0" xfId="429" applyNumberFormat="1" applyFont="1" applyFill="1" applyAlignment="1">
      <alignment horizontal="center"/>
    </xf>
    <xf numFmtId="165" fontId="80" fillId="62" borderId="0" xfId="261" applyNumberFormat="1" applyFont="1" applyFill="1" applyAlignment="1">
      <alignment horizontal="center"/>
    </xf>
    <xf numFmtId="3" fontId="80" fillId="62" borderId="0" xfId="261" applyNumberFormat="1" applyFont="1" applyFill="1" applyAlignment="1">
      <alignment horizontal="center"/>
    </xf>
    <xf numFmtId="2" fontId="80" fillId="62" borderId="0" xfId="261" applyNumberFormat="1" applyFont="1" applyFill="1" applyAlignment="1">
      <alignment horizontal="center"/>
    </xf>
    <xf numFmtId="2" fontId="80" fillId="62" borderId="0" xfId="428" applyNumberFormat="1" applyFont="1" applyFill="1" applyAlignment="1">
      <alignment horizontal="center"/>
    </xf>
    <xf numFmtId="0" fontId="7" fillId="0" borderId="0" xfId="426" applyAlignment="1">
      <alignment horizontal="center"/>
    </xf>
    <xf numFmtId="3" fontId="82" fillId="0" borderId="0" xfId="0" applyNumberFormat="1" applyFont="1" applyAlignment="1" applyProtection="1">
      <alignment horizontal="center"/>
      <protection locked="0"/>
    </xf>
    <xf numFmtId="3" fontId="82" fillId="60" borderId="0" xfId="0" applyNumberFormat="1" applyFont="1" applyFill="1" applyAlignment="1" applyProtection="1">
      <alignment horizontal="center"/>
      <protection locked="0"/>
    </xf>
    <xf numFmtId="3" fontId="82" fillId="59" borderId="0" xfId="0" applyNumberFormat="1" applyFont="1" applyFill="1" applyAlignment="1" applyProtection="1">
      <alignment horizontal="center"/>
      <protection locked="0"/>
    </xf>
    <xf numFmtId="3" fontId="80" fillId="0" borderId="0" xfId="178" applyNumberFormat="1" applyFont="1" applyFill="1" applyAlignment="1" applyProtection="1">
      <alignment horizontal="center"/>
      <protection locked="0"/>
    </xf>
    <xf numFmtId="0" fontId="80" fillId="63" borderId="0" xfId="0" applyFont="1" applyFill="1" applyAlignment="1">
      <alignment horizontal="left"/>
    </xf>
    <xf numFmtId="3" fontId="83" fillId="63" borderId="0" xfId="0" applyNumberFormat="1" applyFont="1" applyFill="1" applyAlignment="1">
      <alignment horizontal="centerContinuous"/>
    </xf>
    <xf numFmtId="3" fontId="80" fillId="63" borderId="0" xfId="261" applyNumberFormat="1" applyFont="1" applyFill="1" applyAlignment="1">
      <alignment horizontal="center"/>
    </xf>
    <xf numFmtId="3" fontId="80" fillId="63" borderId="0" xfId="0" applyNumberFormat="1" applyFont="1" applyFill="1" applyAlignment="1" applyProtection="1">
      <alignment horizontal="center"/>
      <protection locked="0"/>
    </xf>
    <xf numFmtId="3" fontId="80" fillId="63" borderId="0" xfId="178" applyNumberFormat="1" applyFont="1" applyFill="1" applyAlignment="1" applyProtection="1">
      <alignment horizontal="center"/>
      <protection locked="0"/>
    </xf>
    <xf numFmtId="171" fontId="83" fillId="63" borderId="0" xfId="0" applyNumberFormat="1" applyFont="1" applyFill="1" applyAlignment="1">
      <alignment horizontal="center"/>
    </xf>
    <xf numFmtId="3" fontId="80" fillId="63" borderId="0" xfId="429" applyNumberFormat="1" applyFont="1" applyFill="1" applyAlignment="1">
      <alignment horizontal="center"/>
    </xf>
    <xf numFmtId="165" fontId="80" fillId="63" borderId="0" xfId="261" applyNumberFormat="1" applyFont="1" applyFill="1" applyAlignment="1">
      <alignment horizontal="center"/>
    </xf>
    <xf numFmtId="2" fontId="80" fillId="63" borderId="0" xfId="261" applyNumberFormat="1" applyFont="1" applyFill="1" applyAlignment="1">
      <alignment horizontal="center"/>
    </xf>
    <xf numFmtId="2" fontId="80" fillId="63" borderId="0" xfId="428" applyNumberFormat="1" applyFont="1" applyFill="1" applyAlignment="1">
      <alignment horizontal="center"/>
    </xf>
    <xf numFmtId="164" fontId="1" fillId="0" borderId="0" xfId="0" applyNumberFormat="1" applyFont="1" applyAlignment="1">
      <alignment vertical="center"/>
    </xf>
    <xf numFmtId="0" fontId="80" fillId="64" borderId="0" xfId="0" applyFont="1" applyFill="1" applyAlignment="1">
      <alignment horizontal="left"/>
    </xf>
    <xf numFmtId="3" fontId="83" fillId="64" borderId="0" xfId="0" applyNumberFormat="1" applyFont="1" applyFill="1" applyAlignment="1">
      <alignment horizontal="centerContinuous"/>
    </xf>
    <xf numFmtId="3" fontId="82" fillId="64" borderId="0" xfId="0" applyNumberFormat="1" applyFont="1" applyFill="1" applyAlignment="1" applyProtection="1">
      <alignment horizontal="center"/>
      <protection locked="0"/>
    </xf>
    <xf numFmtId="3" fontId="80" fillId="64" borderId="0" xfId="0" applyNumberFormat="1" applyFont="1" applyFill="1" applyAlignment="1" applyProtection="1">
      <alignment horizontal="center"/>
      <protection locked="0"/>
    </xf>
    <xf numFmtId="3" fontId="80" fillId="64" borderId="0" xfId="178" applyNumberFormat="1" applyFont="1" applyFill="1" applyAlignment="1" applyProtection="1">
      <alignment horizontal="center"/>
      <protection locked="0"/>
    </xf>
    <xf numFmtId="171" fontId="83" fillId="64" borderId="0" xfId="0" applyNumberFormat="1" applyFont="1" applyFill="1" applyAlignment="1">
      <alignment horizontal="center"/>
    </xf>
    <xf numFmtId="3" fontId="80" fillId="64" borderId="0" xfId="429" applyNumberFormat="1" applyFont="1" applyFill="1" applyAlignment="1">
      <alignment horizontal="center"/>
    </xf>
    <xf numFmtId="165" fontId="80" fillId="64" borderId="0" xfId="261" applyNumberFormat="1" applyFont="1" applyFill="1" applyAlignment="1">
      <alignment horizontal="center"/>
    </xf>
    <xf numFmtId="3" fontId="80" fillId="64" borderId="0" xfId="261" applyNumberFormat="1" applyFont="1" applyFill="1" applyAlignment="1">
      <alignment horizontal="center"/>
    </xf>
    <xf numFmtId="37" fontId="80" fillId="0" borderId="0" xfId="185" applyNumberFormat="1" applyFont="1" applyFill="1" applyAlignment="1">
      <alignment horizontal="center"/>
    </xf>
    <xf numFmtId="171" fontId="80" fillId="64" borderId="0" xfId="178" applyNumberFormat="1" applyFont="1" applyFill="1" applyAlignment="1" applyProtection="1">
      <alignment horizontal="center"/>
      <protection locked="0"/>
    </xf>
    <xf numFmtId="171" fontId="80" fillId="0" borderId="0" xfId="178" applyNumberFormat="1" applyFont="1" applyFill="1" applyAlignment="1" applyProtection="1">
      <alignment horizontal="center"/>
      <protection locked="0"/>
    </xf>
    <xf numFmtId="171" fontId="80" fillId="59" borderId="0" xfId="178" applyNumberFormat="1" applyFont="1" applyFill="1" applyAlignment="1" applyProtection="1">
      <alignment horizontal="center"/>
      <protection locked="0"/>
    </xf>
    <xf numFmtId="171" fontId="80" fillId="60" borderId="0" xfId="178" applyNumberFormat="1" applyFont="1" applyFill="1" applyAlignment="1" applyProtection="1">
      <alignment horizontal="center"/>
      <protection locked="0"/>
    </xf>
    <xf numFmtId="171" fontId="80" fillId="0" borderId="0" xfId="178" applyNumberFormat="1" applyFont="1" applyAlignment="1" applyProtection="1">
      <alignment horizontal="center"/>
      <protection locked="0"/>
    </xf>
    <xf numFmtId="4" fontId="80" fillId="64" borderId="0" xfId="261" applyNumberFormat="1" applyFont="1" applyFill="1" applyAlignment="1">
      <alignment horizontal="center"/>
    </xf>
    <xf numFmtId="4" fontId="80" fillId="0" borderId="0" xfId="261" applyNumberFormat="1" applyFont="1" applyAlignment="1">
      <alignment horizontal="center"/>
    </xf>
    <xf numFmtId="4" fontId="80" fillId="59" borderId="0" xfId="261" applyNumberFormat="1" applyFont="1" applyFill="1" applyAlignment="1">
      <alignment horizontal="center"/>
    </xf>
    <xf numFmtId="4" fontId="80" fillId="60" borderId="0" xfId="261" applyNumberFormat="1" applyFont="1" applyFill="1" applyAlignment="1">
      <alignment horizontal="center"/>
    </xf>
    <xf numFmtId="0" fontId="75" fillId="0" borderId="0" xfId="427" applyFont="1" applyAlignment="1">
      <alignment horizontal="centerContinuous" vertical="top"/>
    </xf>
    <xf numFmtId="0" fontId="75" fillId="0" borderId="0" xfId="427" applyFont="1" applyAlignment="1">
      <alignment horizontal="centerContinuous" vertical="center"/>
    </xf>
  </cellXfs>
  <cellStyles count="448">
    <cellStyle name="_ColumnTitles" xfId="1" xr:uid="{00000000-0005-0000-0000-000000000000}"/>
    <cellStyle name="_ColumnTitles 2" xfId="2" xr:uid="{00000000-0005-0000-0000-000001000000}"/>
    <cellStyle name="_DateRange" xfId="3" xr:uid="{00000000-0005-0000-0000-000002000000}"/>
    <cellStyle name="_DateRange 2" xfId="4" xr:uid="{00000000-0005-0000-0000-000003000000}"/>
    <cellStyle name="_Hidden" xfId="5" xr:uid="{00000000-0005-0000-0000-000004000000}"/>
    <cellStyle name="_Normal" xfId="6" xr:uid="{00000000-0005-0000-0000-000005000000}"/>
    <cellStyle name="_Percentage" xfId="7" xr:uid="{00000000-0005-0000-0000-000006000000}"/>
    <cellStyle name="_PercentageBold" xfId="8" xr:uid="{00000000-0005-0000-0000-000007000000}"/>
    <cellStyle name="_SeriesAttributes" xfId="9" xr:uid="{00000000-0005-0000-0000-000008000000}"/>
    <cellStyle name="_SeriesAttributes 2" xfId="10" xr:uid="{00000000-0005-0000-0000-000009000000}"/>
    <cellStyle name="_SeriesData" xfId="11" xr:uid="{00000000-0005-0000-0000-00000A000000}"/>
    <cellStyle name="_SeriesData 2" xfId="12" xr:uid="{00000000-0005-0000-0000-00000B000000}"/>
    <cellStyle name="_SeriesDataNA" xfId="13" xr:uid="{00000000-0005-0000-0000-00000C000000}"/>
    <cellStyle name="_SeriesDataStatistics" xfId="14" xr:uid="{00000000-0005-0000-0000-00000D000000}"/>
    <cellStyle name="20% - Accent1" xfId="393" builtinId="30" customBuiltin="1"/>
    <cellStyle name="20% - Accent1 2" xfId="15" xr:uid="{00000000-0005-0000-0000-00000F000000}"/>
    <cellStyle name="20% - Accent1 2 2" xfId="16" xr:uid="{00000000-0005-0000-0000-000010000000}"/>
    <cellStyle name="20% - Accent1 2 3" xfId="17" xr:uid="{00000000-0005-0000-0000-000011000000}"/>
    <cellStyle name="20% - Accent1 3" xfId="18" xr:uid="{00000000-0005-0000-0000-000012000000}"/>
    <cellStyle name="20% - Accent1 4" xfId="19" xr:uid="{00000000-0005-0000-0000-000013000000}"/>
    <cellStyle name="20% - Accent1 5" xfId="20" xr:uid="{00000000-0005-0000-0000-000014000000}"/>
    <cellStyle name="20% - Accent1 6" xfId="21" xr:uid="{00000000-0005-0000-0000-000015000000}"/>
    <cellStyle name="20% - Accent1 7" xfId="22" xr:uid="{00000000-0005-0000-0000-000016000000}"/>
    <cellStyle name="20% - Accent2" xfId="397" builtinId="34" customBuiltin="1"/>
    <cellStyle name="20% - Accent2 2" xfId="23" xr:uid="{00000000-0005-0000-0000-000018000000}"/>
    <cellStyle name="20% - Accent2 2 2" xfId="24" xr:uid="{00000000-0005-0000-0000-000019000000}"/>
    <cellStyle name="20% - Accent2 2 3" xfId="25" xr:uid="{00000000-0005-0000-0000-00001A000000}"/>
    <cellStyle name="20% - Accent2 3" xfId="26" xr:uid="{00000000-0005-0000-0000-00001B000000}"/>
    <cellStyle name="20% - Accent2 4" xfId="27" xr:uid="{00000000-0005-0000-0000-00001C000000}"/>
    <cellStyle name="20% - Accent2 5" xfId="28" xr:uid="{00000000-0005-0000-0000-00001D000000}"/>
    <cellStyle name="20% - Accent2 6" xfId="29" xr:uid="{00000000-0005-0000-0000-00001E000000}"/>
    <cellStyle name="20% - Accent2 7" xfId="30" xr:uid="{00000000-0005-0000-0000-00001F000000}"/>
    <cellStyle name="20% - Accent3" xfId="401" builtinId="38" customBuiltin="1"/>
    <cellStyle name="20% - Accent3 2" xfId="31" xr:uid="{00000000-0005-0000-0000-000021000000}"/>
    <cellStyle name="20% - Accent3 2 2" xfId="32" xr:uid="{00000000-0005-0000-0000-000022000000}"/>
    <cellStyle name="20% - Accent3 2 3" xfId="33" xr:uid="{00000000-0005-0000-0000-000023000000}"/>
    <cellStyle name="20% - Accent3 3" xfId="34" xr:uid="{00000000-0005-0000-0000-000024000000}"/>
    <cellStyle name="20% - Accent3 4" xfId="35" xr:uid="{00000000-0005-0000-0000-000025000000}"/>
    <cellStyle name="20% - Accent3 5" xfId="36" xr:uid="{00000000-0005-0000-0000-000026000000}"/>
    <cellStyle name="20% - Accent3 6" xfId="37" xr:uid="{00000000-0005-0000-0000-000027000000}"/>
    <cellStyle name="20% - Accent3 7" xfId="38" xr:uid="{00000000-0005-0000-0000-000028000000}"/>
    <cellStyle name="20% - Accent4" xfId="405" builtinId="42" customBuiltin="1"/>
    <cellStyle name="20% - Accent4 2" xfId="39" xr:uid="{00000000-0005-0000-0000-00002A000000}"/>
    <cellStyle name="20% - Accent4 2 2" xfId="40" xr:uid="{00000000-0005-0000-0000-00002B000000}"/>
    <cellStyle name="20% - Accent4 2 3" xfId="41" xr:uid="{00000000-0005-0000-0000-00002C000000}"/>
    <cellStyle name="20% - Accent4 3" xfId="42" xr:uid="{00000000-0005-0000-0000-00002D000000}"/>
    <cellStyle name="20% - Accent4 4" xfId="43" xr:uid="{00000000-0005-0000-0000-00002E000000}"/>
    <cellStyle name="20% - Accent4 5" xfId="44" xr:uid="{00000000-0005-0000-0000-00002F000000}"/>
    <cellStyle name="20% - Accent4 6" xfId="45" xr:uid="{00000000-0005-0000-0000-000030000000}"/>
    <cellStyle name="20% - Accent4 7" xfId="46" xr:uid="{00000000-0005-0000-0000-000031000000}"/>
    <cellStyle name="20% - Accent5" xfId="409" builtinId="46" customBuiltin="1"/>
    <cellStyle name="20% - Accent5 2" xfId="47" xr:uid="{00000000-0005-0000-0000-000033000000}"/>
    <cellStyle name="20% - Accent5 2 2" xfId="48" xr:uid="{00000000-0005-0000-0000-000034000000}"/>
    <cellStyle name="20% - Accent5 2 3" xfId="49" xr:uid="{00000000-0005-0000-0000-000035000000}"/>
    <cellStyle name="20% - Accent5 3" xfId="50" xr:uid="{00000000-0005-0000-0000-000036000000}"/>
    <cellStyle name="20% - Accent5 4" xfId="51" xr:uid="{00000000-0005-0000-0000-000037000000}"/>
    <cellStyle name="20% - Accent5 5" xfId="52" xr:uid="{00000000-0005-0000-0000-000038000000}"/>
    <cellStyle name="20% - Accent5 6" xfId="53" xr:uid="{00000000-0005-0000-0000-000039000000}"/>
    <cellStyle name="20% - Accent5 7" xfId="54" xr:uid="{00000000-0005-0000-0000-00003A000000}"/>
    <cellStyle name="20% - Accent6" xfId="413" builtinId="50" customBuiltin="1"/>
    <cellStyle name="20% - Accent6 2" xfId="55" xr:uid="{00000000-0005-0000-0000-00003C000000}"/>
    <cellStyle name="20% - Accent6 2 2" xfId="56" xr:uid="{00000000-0005-0000-0000-00003D000000}"/>
    <cellStyle name="20% - Accent6 2 3" xfId="57" xr:uid="{00000000-0005-0000-0000-00003E000000}"/>
    <cellStyle name="20% - Accent6 3" xfId="58" xr:uid="{00000000-0005-0000-0000-00003F000000}"/>
    <cellStyle name="20% - Accent6 4" xfId="59" xr:uid="{00000000-0005-0000-0000-000040000000}"/>
    <cellStyle name="20% - Accent6 5" xfId="60" xr:uid="{00000000-0005-0000-0000-000041000000}"/>
    <cellStyle name="20% - Accent6 6" xfId="61" xr:uid="{00000000-0005-0000-0000-000042000000}"/>
    <cellStyle name="20% - Accent6 7" xfId="62" xr:uid="{00000000-0005-0000-0000-000043000000}"/>
    <cellStyle name="40% - Accent1" xfId="394" builtinId="31" customBuiltin="1"/>
    <cellStyle name="40% - Accent1 2" xfId="63" xr:uid="{00000000-0005-0000-0000-000045000000}"/>
    <cellStyle name="40% - Accent1 2 2" xfId="64" xr:uid="{00000000-0005-0000-0000-000046000000}"/>
    <cellStyle name="40% - Accent1 2 3" xfId="65" xr:uid="{00000000-0005-0000-0000-000047000000}"/>
    <cellStyle name="40% - Accent1 3" xfId="66" xr:uid="{00000000-0005-0000-0000-000048000000}"/>
    <cellStyle name="40% - Accent1 4" xfId="67" xr:uid="{00000000-0005-0000-0000-000049000000}"/>
    <cellStyle name="40% - Accent1 5" xfId="68" xr:uid="{00000000-0005-0000-0000-00004A000000}"/>
    <cellStyle name="40% - Accent1 6" xfId="69" xr:uid="{00000000-0005-0000-0000-00004B000000}"/>
    <cellStyle name="40% - Accent1 7" xfId="70" xr:uid="{00000000-0005-0000-0000-00004C000000}"/>
    <cellStyle name="40% - Accent2" xfId="398" builtinId="35" customBuiltin="1"/>
    <cellStyle name="40% - Accent2 2" xfId="71" xr:uid="{00000000-0005-0000-0000-00004E000000}"/>
    <cellStyle name="40% - Accent2 2 2" xfId="72" xr:uid="{00000000-0005-0000-0000-00004F000000}"/>
    <cellStyle name="40% - Accent2 2 3" xfId="73" xr:uid="{00000000-0005-0000-0000-000050000000}"/>
    <cellStyle name="40% - Accent2 3" xfId="74" xr:uid="{00000000-0005-0000-0000-000051000000}"/>
    <cellStyle name="40% - Accent2 4" xfId="75" xr:uid="{00000000-0005-0000-0000-000052000000}"/>
    <cellStyle name="40% - Accent2 5" xfId="76" xr:uid="{00000000-0005-0000-0000-000053000000}"/>
    <cellStyle name="40% - Accent2 6" xfId="77" xr:uid="{00000000-0005-0000-0000-000054000000}"/>
    <cellStyle name="40% - Accent2 7" xfId="78" xr:uid="{00000000-0005-0000-0000-000055000000}"/>
    <cellStyle name="40% - Accent3" xfId="402" builtinId="39" customBuiltin="1"/>
    <cellStyle name="40% - Accent3 2" xfId="79" xr:uid="{00000000-0005-0000-0000-000057000000}"/>
    <cellStyle name="40% - Accent3 2 2" xfId="80" xr:uid="{00000000-0005-0000-0000-000058000000}"/>
    <cellStyle name="40% - Accent3 2 3" xfId="81" xr:uid="{00000000-0005-0000-0000-000059000000}"/>
    <cellStyle name="40% - Accent3 3" xfId="82" xr:uid="{00000000-0005-0000-0000-00005A000000}"/>
    <cellStyle name="40% - Accent3 4" xfId="83" xr:uid="{00000000-0005-0000-0000-00005B000000}"/>
    <cellStyle name="40% - Accent3 5" xfId="84" xr:uid="{00000000-0005-0000-0000-00005C000000}"/>
    <cellStyle name="40% - Accent3 6" xfId="85" xr:uid="{00000000-0005-0000-0000-00005D000000}"/>
    <cellStyle name="40% - Accent3 7" xfId="86" xr:uid="{00000000-0005-0000-0000-00005E000000}"/>
    <cellStyle name="40% - Accent4" xfId="406" builtinId="43" customBuiltin="1"/>
    <cellStyle name="40% - Accent4 2" xfId="87" xr:uid="{00000000-0005-0000-0000-000060000000}"/>
    <cellStyle name="40% - Accent4 2 2" xfId="88" xr:uid="{00000000-0005-0000-0000-000061000000}"/>
    <cellStyle name="40% - Accent4 2 3" xfId="89" xr:uid="{00000000-0005-0000-0000-000062000000}"/>
    <cellStyle name="40% - Accent4 3" xfId="90" xr:uid="{00000000-0005-0000-0000-000063000000}"/>
    <cellStyle name="40% - Accent4 4" xfId="91" xr:uid="{00000000-0005-0000-0000-000064000000}"/>
    <cellStyle name="40% - Accent4 5" xfId="92" xr:uid="{00000000-0005-0000-0000-000065000000}"/>
    <cellStyle name="40% - Accent4 6" xfId="93" xr:uid="{00000000-0005-0000-0000-000066000000}"/>
    <cellStyle name="40% - Accent4 7" xfId="94" xr:uid="{00000000-0005-0000-0000-000067000000}"/>
    <cellStyle name="40% - Accent5" xfId="410" builtinId="47" customBuiltin="1"/>
    <cellStyle name="40% - Accent5 2" xfId="95" xr:uid="{00000000-0005-0000-0000-000069000000}"/>
    <cellStyle name="40% - Accent5 2 2" xfId="96" xr:uid="{00000000-0005-0000-0000-00006A000000}"/>
    <cellStyle name="40% - Accent5 2 3" xfId="97" xr:uid="{00000000-0005-0000-0000-00006B000000}"/>
    <cellStyle name="40% - Accent5 3" xfId="98" xr:uid="{00000000-0005-0000-0000-00006C000000}"/>
    <cellStyle name="40% - Accent5 4" xfId="99" xr:uid="{00000000-0005-0000-0000-00006D000000}"/>
    <cellStyle name="40% - Accent5 5" xfId="100" xr:uid="{00000000-0005-0000-0000-00006E000000}"/>
    <cellStyle name="40% - Accent5 6" xfId="101" xr:uid="{00000000-0005-0000-0000-00006F000000}"/>
    <cellStyle name="40% - Accent5 7" xfId="102" xr:uid="{00000000-0005-0000-0000-000070000000}"/>
    <cellStyle name="40% - Accent6" xfId="414" builtinId="51" customBuiltin="1"/>
    <cellStyle name="40% - Accent6 2" xfId="103" xr:uid="{00000000-0005-0000-0000-000072000000}"/>
    <cellStyle name="40% - Accent6 2 2" xfId="104" xr:uid="{00000000-0005-0000-0000-000073000000}"/>
    <cellStyle name="40% - Accent6 2 3" xfId="105" xr:uid="{00000000-0005-0000-0000-000074000000}"/>
    <cellStyle name="40% - Accent6 3" xfId="106" xr:uid="{00000000-0005-0000-0000-000075000000}"/>
    <cellStyle name="40% - Accent6 4" xfId="107" xr:uid="{00000000-0005-0000-0000-000076000000}"/>
    <cellStyle name="40% - Accent6 5" xfId="108" xr:uid="{00000000-0005-0000-0000-000077000000}"/>
    <cellStyle name="40% - Accent6 6" xfId="109" xr:uid="{00000000-0005-0000-0000-000078000000}"/>
    <cellStyle name="40% - Accent6 7" xfId="110" xr:uid="{00000000-0005-0000-0000-000079000000}"/>
    <cellStyle name="60% - Accent1" xfId="395" builtinId="32" customBuiltin="1"/>
    <cellStyle name="60% - Accent1 2" xfId="111" xr:uid="{00000000-0005-0000-0000-00007B000000}"/>
    <cellStyle name="60% - Accent1 2 2" xfId="112" xr:uid="{00000000-0005-0000-0000-00007C000000}"/>
    <cellStyle name="60% - Accent1 2 3" xfId="113" xr:uid="{00000000-0005-0000-0000-00007D000000}"/>
    <cellStyle name="60% - Accent1 3" xfId="114" xr:uid="{00000000-0005-0000-0000-00007E000000}"/>
    <cellStyle name="60% - Accent2" xfId="399" builtinId="36" customBuiltin="1"/>
    <cellStyle name="60% - Accent2 2" xfId="115" xr:uid="{00000000-0005-0000-0000-000080000000}"/>
    <cellStyle name="60% - Accent2 2 2" xfId="116" xr:uid="{00000000-0005-0000-0000-000081000000}"/>
    <cellStyle name="60% - Accent2 2 3" xfId="117" xr:uid="{00000000-0005-0000-0000-000082000000}"/>
    <cellStyle name="60% - Accent2 3" xfId="118" xr:uid="{00000000-0005-0000-0000-000083000000}"/>
    <cellStyle name="60% - Accent3" xfId="403" builtinId="40" customBuiltin="1"/>
    <cellStyle name="60% - Accent3 2" xfId="119" xr:uid="{00000000-0005-0000-0000-000085000000}"/>
    <cellStyle name="60% - Accent3 2 2" xfId="120" xr:uid="{00000000-0005-0000-0000-000086000000}"/>
    <cellStyle name="60% - Accent3 2 3" xfId="121" xr:uid="{00000000-0005-0000-0000-000087000000}"/>
    <cellStyle name="60% - Accent3 3" xfId="122" xr:uid="{00000000-0005-0000-0000-000088000000}"/>
    <cellStyle name="60% - Accent4" xfId="407" builtinId="44" customBuiltin="1"/>
    <cellStyle name="60% - Accent4 2" xfId="123" xr:uid="{00000000-0005-0000-0000-00008A000000}"/>
    <cellStyle name="60% - Accent4 2 2" xfId="124" xr:uid="{00000000-0005-0000-0000-00008B000000}"/>
    <cellStyle name="60% - Accent4 2 3" xfId="125" xr:uid="{00000000-0005-0000-0000-00008C000000}"/>
    <cellStyle name="60% - Accent4 3" xfId="126" xr:uid="{00000000-0005-0000-0000-00008D000000}"/>
    <cellStyle name="60% - Accent5" xfId="411" builtinId="48" customBuiltin="1"/>
    <cellStyle name="60% - Accent5 2" xfId="127" xr:uid="{00000000-0005-0000-0000-00008F000000}"/>
    <cellStyle name="60% - Accent5 2 2" xfId="128" xr:uid="{00000000-0005-0000-0000-000090000000}"/>
    <cellStyle name="60% - Accent5 2 3" xfId="129" xr:uid="{00000000-0005-0000-0000-000091000000}"/>
    <cellStyle name="60% - Accent5 3" xfId="130" xr:uid="{00000000-0005-0000-0000-000092000000}"/>
    <cellStyle name="60% - Accent6" xfId="415" builtinId="52" customBuiltin="1"/>
    <cellStyle name="60% - Accent6 2" xfId="131" xr:uid="{00000000-0005-0000-0000-000094000000}"/>
    <cellStyle name="60% - Accent6 2 2" xfId="132" xr:uid="{00000000-0005-0000-0000-000095000000}"/>
    <cellStyle name="60% - Accent6 2 3" xfId="133" xr:uid="{00000000-0005-0000-0000-000096000000}"/>
    <cellStyle name="60% - Accent6 3" xfId="134" xr:uid="{00000000-0005-0000-0000-000097000000}"/>
    <cellStyle name="Accent1" xfId="392" builtinId="29" customBuiltin="1"/>
    <cellStyle name="Accent1 2" xfId="135" xr:uid="{00000000-0005-0000-0000-000099000000}"/>
    <cellStyle name="Accent1 2 2" xfId="136" xr:uid="{00000000-0005-0000-0000-00009A000000}"/>
    <cellStyle name="Accent1 2 3" xfId="137" xr:uid="{00000000-0005-0000-0000-00009B000000}"/>
    <cellStyle name="Accent1 3" xfId="138" xr:uid="{00000000-0005-0000-0000-00009C000000}"/>
    <cellStyle name="Accent2" xfId="396" builtinId="33" customBuiltin="1"/>
    <cellStyle name="Accent2 2" xfId="139" xr:uid="{00000000-0005-0000-0000-00009E000000}"/>
    <cellStyle name="Accent2 2 2" xfId="140" xr:uid="{00000000-0005-0000-0000-00009F000000}"/>
    <cellStyle name="Accent2 2 3" xfId="141" xr:uid="{00000000-0005-0000-0000-0000A0000000}"/>
    <cellStyle name="Accent2 3" xfId="142" xr:uid="{00000000-0005-0000-0000-0000A1000000}"/>
    <cellStyle name="Accent3" xfId="400" builtinId="37" customBuiltin="1"/>
    <cellStyle name="Accent3 2" xfId="143" xr:uid="{00000000-0005-0000-0000-0000A3000000}"/>
    <cellStyle name="Accent3 2 2" xfId="144" xr:uid="{00000000-0005-0000-0000-0000A4000000}"/>
    <cellStyle name="Accent3 2 3" xfId="145" xr:uid="{00000000-0005-0000-0000-0000A5000000}"/>
    <cellStyle name="Accent3 3" xfId="146" xr:uid="{00000000-0005-0000-0000-0000A6000000}"/>
    <cellStyle name="Accent4" xfId="404" builtinId="41" customBuiltin="1"/>
    <cellStyle name="Accent4 2" xfId="147" xr:uid="{00000000-0005-0000-0000-0000A8000000}"/>
    <cellStyle name="Accent4 2 2" xfId="148" xr:uid="{00000000-0005-0000-0000-0000A9000000}"/>
    <cellStyle name="Accent4 2 3" xfId="149" xr:uid="{00000000-0005-0000-0000-0000AA000000}"/>
    <cellStyle name="Accent4 3" xfId="150" xr:uid="{00000000-0005-0000-0000-0000AB000000}"/>
    <cellStyle name="Accent5" xfId="408" builtinId="45" customBuiltin="1"/>
    <cellStyle name="Accent5 2" xfId="151" xr:uid="{00000000-0005-0000-0000-0000AD000000}"/>
    <cellStyle name="Accent5 2 2" xfId="152" xr:uid="{00000000-0005-0000-0000-0000AE000000}"/>
    <cellStyle name="Accent5 2 3" xfId="153" xr:uid="{00000000-0005-0000-0000-0000AF000000}"/>
    <cellStyle name="Accent5 3" xfId="154" xr:uid="{00000000-0005-0000-0000-0000B0000000}"/>
    <cellStyle name="Accent6" xfId="412" builtinId="49" customBuiltin="1"/>
    <cellStyle name="Accent6 2" xfId="155" xr:uid="{00000000-0005-0000-0000-0000B2000000}"/>
    <cellStyle name="Accent6 2 2" xfId="156" xr:uid="{00000000-0005-0000-0000-0000B3000000}"/>
    <cellStyle name="Accent6 2 3" xfId="157" xr:uid="{00000000-0005-0000-0000-0000B4000000}"/>
    <cellStyle name="Accent6 3" xfId="158" xr:uid="{00000000-0005-0000-0000-0000B5000000}"/>
    <cellStyle name="Bad" xfId="381" builtinId="27" customBuiltin="1"/>
    <cellStyle name="Bad 2" xfId="159" xr:uid="{00000000-0005-0000-0000-0000B7000000}"/>
    <cellStyle name="Bad 2 2" xfId="160" xr:uid="{00000000-0005-0000-0000-0000B8000000}"/>
    <cellStyle name="Bad 2 3" xfId="161" xr:uid="{00000000-0005-0000-0000-0000B9000000}"/>
    <cellStyle name="Bad 3" xfId="162" xr:uid="{00000000-0005-0000-0000-0000BA000000}"/>
    <cellStyle name="Calculation" xfId="385" builtinId="22" customBuiltin="1"/>
    <cellStyle name="Calculation 2" xfId="163" xr:uid="{00000000-0005-0000-0000-0000BC000000}"/>
    <cellStyle name="Calculation 2 2" xfId="164" xr:uid="{00000000-0005-0000-0000-0000BD000000}"/>
    <cellStyle name="Calculation 2 2 2" xfId="165" xr:uid="{00000000-0005-0000-0000-0000BE000000}"/>
    <cellStyle name="Calculation 2 3" xfId="166" xr:uid="{00000000-0005-0000-0000-0000BF000000}"/>
    <cellStyle name="Calculation 3" xfId="167" xr:uid="{00000000-0005-0000-0000-0000C0000000}"/>
    <cellStyle name="Check Cell" xfId="387" builtinId="23" customBuiltin="1"/>
    <cellStyle name="Check Cell 2" xfId="168" xr:uid="{00000000-0005-0000-0000-0000C2000000}"/>
    <cellStyle name="Check Cell 2 2" xfId="169" xr:uid="{00000000-0005-0000-0000-0000C3000000}"/>
    <cellStyle name="Check Cell 2 3" xfId="170" xr:uid="{00000000-0005-0000-0000-0000C4000000}"/>
    <cellStyle name="Check Cell 3" xfId="171" xr:uid="{00000000-0005-0000-0000-0000C5000000}"/>
    <cellStyle name="Comma [0] 2" xfId="172" xr:uid="{00000000-0005-0000-0000-0000C7000000}"/>
    <cellStyle name="Comma [0] 2 2" xfId="173" xr:uid="{00000000-0005-0000-0000-0000C8000000}"/>
    <cellStyle name="Comma [0] 3" xfId="174" xr:uid="{00000000-0005-0000-0000-0000C9000000}"/>
    <cellStyle name="Comma 10" xfId="175" xr:uid="{00000000-0005-0000-0000-0000CA000000}"/>
    <cellStyle name="Comma 10 2" xfId="434" xr:uid="{00000000-0005-0000-0000-0000CB000000}"/>
    <cellStyle name="Comma 11" xfId="176" xr:uid="{00000000-0005-0000-0000-0000CC000000}"/>
    <cellStyle name="Comma 11 2" xfId="177" xr:uid="{00000000-0005-0000-0000-0000CD000000}"/>
    <cellStyle name="Comma 11 3" xfId="435" xr:uid="{00000000-0005-0000-0000-0000CE000000}"/>
    <cellStyle name="Comma 12" xfId="436" xr:uid="{00000000-0005-0000-0000-0000CF000000}"/>
    <cellStyle name="Comma 13" xfId="437" xr:uid="{00000000-0005-0000-0000-0000D0000000}"/>
    <cellStyle name="Comma 14" xfId="438" xr:uid="{00000000-0005-0000-0000-0000D1000000}"/>
    <cellStyle name="Comma 2" xfId="178" xr:uid="{00000000-0005-0000-0000-0000D2000000}"/>
    <cellStyle name="Comma 2 2" xfId="179" xr:uid="{00000000-0005-0000-0000-0000D3000000}"/>
    <cellStyle name="Comma 2 2 2" xfId="180" xr:uid="{00000000-0005-0000-0000-0000D4000000}"/>
    <cellStyle name="Comma 2 3" xfId="181" xr:uid="{00000000-0005-0000-0000-0000D5000000}"/>
    <cellStyle name="Comma 2 4" xfId="182" xr:uid="{00000000-0005-0000-0000-0000D6000000}"/>
    <cellStyle name="Comma 2 5" xfId="183" xr:uid="{00000000-0005-0000-0000-0000D7000000}"/>
    <cellStyle name="Comma 2 6" xfId="184" xr:uid="{00000000-0005-0000-0000-0000D8000000}"/>
    <cellStyle name="Comma 3" xfId="185" xr:uid="{00000000-0005-0000-0000-0000D9000000}"/>
    <cellStyle name="Comma 3 2" xfId="186" xr:uid="{00000000-0005-0000-0000-0000DA000000}"/>
    <cellStyle name="Comma 3 3" xfId="187" xr:uid="{00000000-0005-0000-0000-0000DB000000}"/>
    <cellStyle name="Comma 3 4" xfId="188" xr:uid="{00000000-0005-0000-0000-0000DC000000}"/>
    <cellStyle name="Comma 4" xfId="189" xr:uid="{00000000-0005-0000-0000-0000DD000000}"/>
    <cellStyle name="Comma 4 2" xfId="190" xr:uid="{00000000-0005-0000-0000-0000DE000000}"/>
    <cellStyle name="Comma 4 3" xfId="439" xr:uid="{00000000-0005-0000-0000-0000DF000000}"/>
    <cellStyle name="Comma 5" xfId="191" xr:uid="{00000000-0005-0000-0000-0000E0000000}"/>
    <cellStyle name="Comma 5 2" xfId="192" xr:uid="{00000000-0005-0000-0000-0000E1000000}"/>
    <cellStyle name="Comma 5 3" xfId="193" xr:uid="{00000000-0005-0000-0000-0000E2000000}"/>
    <cellStyle name="Comma 5 4" xfId="194" xr:uid="{00000000-0005-0000-0000-0000E3000000}"/>
    <cellStyle name="Comma 6" xfId="195" xr:uid="{00000000-0005-0000-0000-0000E4000000}"/>
    <cellStyle name="Comma 6 2" xfId="418" xr:uid="{00000000-0005-0000-0000-0000E5000000}"/>
    <cellStyle name="Comma 6 3" xfId="440" xr:uid="{00000000-0005-0000-0000-0000E6000000}"/>
    <cellStyle name="Comma 7" xfId="196" xr:uid="{00000000-0005-0000-0000-0000E7000000}"/>
    <cellStyle name="Comma 7 2" xfId="421" xr:uid="{00000000-0005-0000-0000-0000E8000000}"/>
    <cellStyle name="Comma 7 2 2" xfId="431" xr:uid="{00000000-0005-0000-0000-0000E9000000}"/>
    <cellStyle name="Comma 7 3" xfId="424" xr:uid="{00000000-0005-0000-0000-0000EA000000}"/>
    <cellStyle name="Comma 7 4" xfId="441" xr:uid="{00000000-0005-0000-0000-0000EB000000}"/>
    <cellStyle name="Comma 8" xfId="197" xr:uid="{00000000-0005-0000-0000-0000EC000000}"/>
    <cellStyle name="Comma 8 2" xfId="442" xr:uid="{00000000-0005-0000-0000-0000ED000000}"/>
    <cellStyle name="Comma 9" xfId="198" xr:uid="{00000000-0005-0000-0000-0000EE000000}"/>
    <cellStyle name="Comma 9 2" xfId="443" xr:uid="{00000000-0005-0000-0000-0000EF000000}"/>
    <cellStyle name="Comma0" xfId="199" xr:uid="{00000000-0005-0000-0000-0000F0000000}"/>
    <cellStyle name="Currency 2" xfId="200" xr:uid="{00000000-0005-0000-0000-0000F1000000}"/>
    <cellStyle name="Currency0" xfId="201" xr:uid="{00000000-0005-0000-0000-0000F2000000}"/>
    <cellStyle name="Date" xfId="202" xr:uid="{00000000-0005-0000-0000-0000F3000000}"/>
    <cellStyle name="Explanatory Text" xfId="390" builtinId="53" customBuiltin="1"/>
    <cellStyle name="Explanatory Text 2" xfId="203" xr:uid="{00000000-0005-0000-0000-0000F5000000}"/>
    <cellStyle name="Explanatory Text 2 2" xfId="204" xr:uid="{00000000-0005-0000-0000-0000F6000000}"/>
    <cellStyle name="Explanatory Text 2 3" xfId="205" xr:uid="{00000000-0005-0000-0000-0000F7000000}"/>
    <cellStyle name="Explanatory Text 3" xfId="206" xr:uid="{00000000-0005-0000-0000-0000F8000000}"/>
    <cellStyle name="Fixed" xfId="207" xr:uid="{00000000-0005-0000-0000-0000F9000000}"/>
    <cellStyle name="Followed Hyperlink 2" xfId="208" xr:uid="{00000000-0005-0000-0000-0000FA000000}"/>
    <cellStyle name="Good" xfId="380" builtinId="26" customBuiltin="1"/>
    <cellStyle name="Good 2" xfId="209" xr:uid="{00000000-0005-0000-0000-0000FC000000}"/>
    <cellStyle name="Good 2 2" xfId="210" xr:uid="{00000000-0005-0000-0000-0000FD000000}"/>
    <cellStyle name="Good 2 3" xfId="211" xr:uid="{00000000-0005-0000-0000-0000FE000000}"/>
    <cellStyle name="Good 3" xfId="212" xr:uid="{00000000-0005-0000-0000-0000FF000000}"/>
    <cellStyle name="Heading 1" xfId="376" builtinId="16" customBuiltin="1"/>
    <cellStyle name="Heading 1 2" xfId="213" xr:uid="{00000000-0005-0000-0000-000001010000}"/>
    <cellStyle name="Heading 1 2 2" xfId="214" xr:uid="{00000000-0005-0000-0000-000002010000}"/>
    <cellStyle name="Heading 1 2 3" xfId="215" xr:uid="{00000000-0005-0000-0000-000003010000}"/>
    <cellStyle name="Heading 1 3" xfId="216" xr:uid="{00000000-0005-0000-0000-000004010000}"/>
    <cellStyle name="Heading 2" xfId="377" builtinId="17" customBuiltin="1"/>
    <cellStyle name="Heading 2 2" xfId="217" xr:uid="{00000000-0005-0000-0000-000006010000}"/>
    <cellStyle name="Heading 2 2 2" xfId="218" xr:uid="{00000000-0005-0000-0000-000007010000}"/>
    <cellStyle name="Heading 2 2 3" xfId="219" xr:uid="{00000000-0005-0000-0000-000008010000}"/>
    <cellStyle name="Heading 2 3" xfId="220" xr:uid="{00000000-0005-0000-0000-000009010000}"/>
    <cellStyle name="Heading 3" xfId="378" builtinId="18" customBuiltin="1"/>
    <cellStyle name="Heading 3 2" xfId="221" xr:uid="{00000000-0005-0000-0000-00000B010000}"/>
    <cellStyle name="Heading 3 2 2" xfId="222" xr:uid="{00000000-0005-0000-0000-00000C010000}"/>
    <cellStyle name="Heading 3 2 3" xfId="223" xr:uid="{00000000-0005-0000-0000-00000D010000}"/>
    <cellStyle name="Heading 3 3" xfId="224" xr:uid="{00000000-0005-0000-0000-00000E010000}"/>
    <cellStyle name="Heading 4" xfId="379" builtinId="19" customBuiltin="1"/>
    <cellStyle name="Heading 4 2" xfId="225" xr:uid="{00000000-0005-0000-0000-000010010000}"/>
    <cellStyle name="Heading 4 2 2" xfId="226" xr:uid="{00000000-0005-0000-0000-000011010000}"/>
    <cellStyle name="Heading 4 2 3" xfId="227" xr:uid="{00000000-0005-0000-0000-000012010000}"/>
    <cellStyle name="Heading 4 3" xfId="228" xr:uid="{00000000-0005-0000-0000-000013010000}"/>
    <cellStyle name="Hyperlink 2" xfId="229" xr:uid="{00000000-0005-0000-0000-000014010000}"/>
    <cellStyle name="Hyperlink 3" xfId="230" xr:uid="{00000000-0005-0000-0000-000015010000}"/>
    <cellStyle name="Hyperlink 4" xfId="231" xr:uid="{00000000-0005-0000-0000-000016010000}"/>
    <cellStyle name="Hyperlink 4 2" xfId="232" xr:uid="{00000000-0005-0000-0000-000017010000}"/>
    <cellStyle name="Hyperlink 5" xfId="233" xr:uid="{00000000-0005-0000-0000-000018010000}"/>
    <cellStyle name="Input" xfId="383" builtinId="20" customBuiltin="1"/>
    <cellStyle name="Input 2" xfId="234" xr:uid="{00000000-0005-0000-0000-00001A010000}"/>
    <cellStyle name="Input 2 2" xfId="235" xr:uid="{00000000-0005-0000-0000-00001B010000}"/>
    <cellStyle name="Input 2 2 2" xfId="236" xr:uid="{00000000-0005-0000-0000-00001C010000}"/>
    <cellStyle name="Input 2 3" xfId="237" xr:uid="{00000000-0005-0000-0000-00001D010000}"/>
    <cellStyle name="Input 3" xfId="238" xr:uid="{00000000-0005-0000-0000-00001E010000}"/>
    <cellStyle name="Linked Cell" xfId="386" builtinId="24" customBuiltin="1"/>
    <cellStyle name="Linked Cell 2" xfId="239" xr:uid="{00000000-0005-0000-0000-000020010000}"/>
    <cellStyle name="Linked Cell 2 2" xfId="240" xr:uid="{00000000-0005-0000-0000-000021010000}"/>
    <cellStyle name="Linked Cell 2 3" xfId="241" xr:uid="{00000000-0005-0000-0000-000022010000}"/>
    <cellStyle name="Linked Cell 3" xfId="242" xr:uid="{00000000-0005-0000-0000-000023010000}"/>
    <cellStyle name="Neutral" xfId="382" builtinId="28" customBuiltin="1"/>
    <cellStyle name="Neutral 2" xfId="243" xr:uid="{00000000-0005-0000-0000-000025010000}"/>
    <cellStyle name="Neutral 2 2" xfId="244" xr:uid="{00000000-0005-0000-0000-000026010000}"/>
    <cellStyle name="Neutral 2 3" xfId="245" xr:uid="{00000000-0005-0000-0000-000027010000}"/>
    <cellStyle name="Neutral 3" xfId="246" xr:uid="{00000000-0005-0000-0000-000028010000}"/>
    <cellStyle name="Normal" xfId="0" builtinId="0"/>
    <cellStyle name="Normal 10" xfId="247" xr:uid="{00000000-0005-0000-0000-00002A010000}"/>
    <cellStyle name="Normal 11" xfId="248" xr:uid="{00000000-0005-0000-0000-00002B010000}"/>
    <cellStyle name="Normal 12" xfId="249" xr:uid="{00000000-0005-0000-0000-00002C010000}"/>
    <cellStyle name="Normal 13" xfId="250" xr:uid="{00000000-0005-0000-0000-00002D010000}"/>
    <cellStyle name="Normal 14" xfId="251" xr:uid="{00000000-0005-0000-0000-00002E010000}"/>
    <cellStyle name="Normal 15" xfId="252" xr:uid="{00000000-0005-0000-0000-00002F010000}"/>
    <cellStyle name="Normal 15 2" xfId="253" xr:uid="{00000000-0005-0000-0000-000030010000}"/>
    <cellStyle name="Normal 16" xfId="254" xr:uid="{00000000-0005-0000-0000-000031010000}"/>
    <cellStyle name="Normal 16 2" xfId="255" xr:uid="{00000000-0005-0000-0000-000032010000}"/>
    <cellStyle name="Normal 16 3" xfId="256" xr:uid="{00000000-0005-0000-0000-000033010000}"/>
    <cellStyle name="Normal 17" xfId="257" xr:uid="{00000000-0005-0000-0000-000034010000}"/>
    <cellStyle name="Normal 17 2" xfId="258" xr:uid="{00000000-0005-0000-0000-000035010000}"/>
    <cellStyle name="Normal 18" xfId="259" xr:uid="{00000000-0005-0000-0000-000036010000}"/>
    <cellStyle name="Normal 19" xfId="374" xr:uid="{00000000-0005-0000-0000-000037010000}"/>
    <cellStyle name="Normal 2" xfId="260" xr:uid="{00000000-0005-0000-0000-000038010000}"/>
    <cellStyle name="Normal 2 2" xfId="261" xr:uid="{00000000-0005-0000-0000-000039010000}"/>
    <cellStyle name="Normal 2 2 2" xfId="262" xr:uid="{00000000-0005-0000-0000-00003A010000}"/>
    <cellStyle name="Normal 2 2 2 2" xfId="263" xr:uid="{00000000-0005-0000-0000-00003B010000}"/>
    <cellStyle name="Normal 2 3" xfId="264" xr:uid="{00000000-0005-0000-0000-00003C010000}"/>
    <cellStyle name="Normal 2 3 2" xfId="265" xr:uid="{00000000-0005-0000-0000-00003D010000}"/>
    <cellStyle name="Normal 2 4" xfId="266" xr:uid="{00000000-0005-0000-0000-00003E010000}"/>
    <cellStyle name="Normal 2 4 2" xfId="267" xr:uid="{00000000-0005-0000-0000-00003F010000}"/>
    <cellStyle name="Normal 2 4 2 2" xfId="268" xr:uid="{00000000-0005-0000-0000-000040010000}"/>
    <cellStyle name="Normal 2 4 3" xfId="269" xr:uid="{00000000-0005-0000-0000-000041010000}"/>
    <cellStyle name="Normal 2 5" xfId="270" xr:uid="{00000000-0005-0000-0000-000042010000}"/>
    <cellStyle name="Normal 2 5 2" xfId="416" xr:uid="{00000000-0005-0000-0000-000043010000}"/>
    <cellStyle name="Normal 2 6" xfId="271" xr:uid="{00000000-0005-0000-0000-000044010000}"/>
    <cellStyle name="Normal 2 7" xfId="444" xr:uid="{00000000-0005-0000-0000-000045010000}"/>
    <cellStyle name="Normal 20" xfId="433" xr:uid="{00000000-0005-0000-0000-000046010000}"/>
    <cellStyle name="Normal 3" xfId="272" xr:uid="{00000000-0005-0000-0000-000047010000}"/>
    <cellStyle name="Normal 3 2" xfId="273" xr:uid="{00000000-0005-0000-0000-000048010000}"/>
    <cellStyle name="Normal 3 2 2" xfId="274" xr:uid="{00000000-0005-0000-0000-000049010000}"/>
    <cellStyle name="Normal 3 2 3" xfId="417" xr:uid="{00000000-0005-0000-0000-00004A010000}"/>
    <cellStyle name="Normal 3 3" xfId="275" xr:uid="{00000000-0005-0000-0000-00004B010000}"/>
    <cellStyle name="Normal 3 4" xfId="276" xr:uid="{00000000-0005-0000-0000-00004C010000}"/>
    <cellStyle name="Normal 3 5" xfId="277" xr:uid="{00000000-0005-0000-0000-00004D010000}"/>
    <cellStyle name="Normal 4" xfId="278" xr:uid="{00000000-0005-0000-0000-00004E010000}"/>
    <cellStyle name="Normal 4 2" xfId="279" xr:uid="{00000000-0005-0000-0000-00004F010000}"/>
    <cellStyle name="Normal 4 2 2" xfId="280" xr:uid="{00000000-0005-0000-0000-000050010000}"/>
    <cellStyle name="Normal 4 2 3" xfId="281" xr:uid="{00000000-0005-0000-0000-000051010000}"/>
    <cellStyle name="Normal 4 3" xfId="282" xr:uid="{00000000-0005-0000-0000-000052010000}"/>
    <cellStyle name="Normal 4 4" xfId="283" xr:uid="{00000000-0005-0000-0000-000053010000}"/>
    <cellStyle name="Normal 4 5" xfId="284" xr:uid="{00000000-0005-0000-0000-000054010000}"/>
    <cellStyle name="Normal 4 6" xfId="285" xr:uid="{00000000-0005-0000-0000-000055010000}"/>
    <cellStyle name="Normal 4 7" xfId="445" xr:uid="{00000000-0005-0000-0000-000056010000}"/>
    <cellStyle name="Normal 5" xfId="286" xr:uid="{00000000-0005-0000-0000-000057010000}"/>
    <cellStyle name="Normal 5 2" xfId="287" xr:uid="{00000000-0005-0000-0000-000058010000}"/>
    <cellStyle name="Normal 5 2 2" xfId="288" xr:uid="{00000000-0005-0000-0000-000059010000}"/>
    <cellStyle name="Normal 5 3" xfId="289" xr:uid="{00000000-0005-0000-0000-00005A010000}"/>
    <cellStyle name="Normal 5 4" xfId="446" xr:uid="{00000000-0005-0000-0000-00005B010000}"/>
    <cellStyle name="Normal 6" xfId="290" xr:uid="{00000000-0005-0000-0000-00005C010000}"/>
    <cellStyle name="Normal 6 2" xfId="291" xr:uid="{00000000-0005-0000-0000-00005D010000}"/>
    <cellStyle name="Normal 6 2 2" xfId="292" xr:uid="{00000000-0005-0000-0000-00005E010000}"/>
    <cellStyle name="Normal 6 3" xfId="293" xr:uid="{00000000-0005-0000-0000-00005F010000}"/>
    <cellStyle name="Normal 6 4" xfId="294" xr:uid="{00000000-0005-0000-0000-000060010000}"/>
    <cellStyle name="Normal 6 5" xfId="295" xr:uid="{00000000-0005-0000-0000-000061010000}"/>
    <cellStyle name="Normal 7" xfId="296" xr:uid="{00000000-0005-0000-0000-000062010000}"/>
    <cellStyle name="Normal 7 2" xfId="297" xr:uid="{00000000-0005-0000-0000-000063010000}"/>
    <cellStyle name="Normal 8" xfId="298" xr:uid="{00000000-0005-0000-0000-000064010000}"/>
    <cellStyle name="Normal 8 2" xfId="299" xr:uid="{00000000-0005-0000-0000-000065010000}"/>
    <cellStyle name="Normal 9" xfId="300" xr:uid="{00000000-0005-0000-0000-000066010000}"/>
    <cellStyle name="Normal 9 2" xfId="301" xr:uid="{00000000-0005-0000-0000-000067010000}"/>
    <cellStyle name="Normal 9 3" xfId="420" xr:uid="{00000000-0005-0000-0000-000068010000}"/>
    <cellStyle name="Normal 9 3 2" xfId="430" xr:uid="{00000000-0005-0000-0000-000069010000}"/>
    <cellStyle name="Normal 9 4" xfId="423" xr:uid="{00000000-0005-0000-0000-00006A010000}"/>
    <cellStyle name="Normal_Air Carrier 2010" xfId="426" xr:uid="{00000000-0005-0000-0000-00006B010000}"/>
    <cellStyle name="Normal_Econ2010" xfId="302" xr:uid="{00000000-0005-0000-0000-00006C010000}"/>
    <cellStyle name="Normal_Regionals2010" xfId="427" xr:uid="{00000000-0005-0000-0000-00006E010000}"/>
    <cellStyle name="Normal_TABLE 25" xfId="429" xr:uid="{00000000-0005-0000-0000-000071010000}"/>
    <cellStyle name="Normal_TABLE 26_1" xfId="428" xr:uid="{00000000-0005-0000-0000-000072010000}"/>
    <cellStyle name="Note" xfId="389" builtinId="10" customBuiltin="1"/>
    <cellStyle name="Note 2" xfId="303" xr:uid="{00000000-0005-0000-0000-000074010000}"/>
    <cellStyle name="Note 2 2" xfId="304" xr:uid="{00000000-0005-0000-0000-000075010000}"/>
    <cellStyle name="Note 2 2 2" xfId="305" xr:uid="{00000000-0005-0000-0000-000076010000}"/>
    <cellStyle name="Note 2 2 2 2" xfId="306" xr:uid="{00000000-0005-0000-0000-000077010000}"/>
    <cellStyle name="Note 2 3" xfId="307" xr:uid="{00000000-0005-0000-0000-000078010000}"/>
    <cellStyle name="Note 2 3 2" xfId="308" xr:uid="{00000000-0005-0000-0000-000079010000}"/>
    <cellStyle name="Note 3" xfId="309" xr:uid="{00000000-0005-0000-0000-00007A010000}"/>
    <cellStyle name="Note 3 2" xfId="310" xr:uid="{00000000-0005-0000-0000-00007B010000}"/>
    <cellStyle name="Note 4" xfId="311" xr:uid="{00000000-0005-0000-0000-00007C010000}"/>
    <cellStyle name="Note 4 2" xfId="312" xr:uid="{00000000-0005-0000-0000-00007D010000}"/>
    <cellStyle name="Note 5" xfId="313" xr:uid="{00000000-0005-0000-0000-00007E010000}"/>
    <cellStyle name="Note 6" xfId="314" xr:uid="{00000000-0005-0000-0000-00007F010000}"/>
    <cellStyle name="Note 7" xfId="315" xr:uid="{00000000-0005-0000-0000-000080010000}"/>
    <cellStyle name="Note 8" xfId="316" xr:uid="{00000000-0005-0000-0000-000081010000}"/>
    <cellStyle name="Note 9" xfId="317" xr:uid="{00000000-0005-0000-0000-000082010000}"/>
    <cellStyle name="Output" xfId="384" builtinId="21" customBuiltin="1"/>
    <cellStyle name="Output 2" xfId="318" xr:uid="{00000000-0005-0000-0000-000084010000}"/>
    <cellStyle name="Output 2 2" xfId="319" xr:uid="{00000000-0005-0000-0000-000085010000}"/>
    <cellStyle name="Output 2 2 2" xfId="320" xr:uid="{00000000-0005-0000-0000-000086010000}"/>
    <cellStyle name="Output 2 3" xfId="321" xr:uid="{00000000-0005-0000-0000-000087010000}"/>
    <cellStyle name="Output 3" xfId="322" xr:uid="{00000000-0005-0000-0000-000088010000}"/>
    <cellStyle name="Percent 2" xfId="323" xr:uid="{00000000-0005-0000-0000-00008A010000}"/>
    <cellStyle name="Percent 2 2" xfId="324" xr:uid="{00000000-0005-0000-0000-00008B010000}"/>
    <cellStyle name="Percent 2 2 2" xfId="325" xr:uid="{00000000-0005-0000-0000-00008C010000}"/>
    <cellStyle name="Percent 2 3" xfId="326" xr:uid="{00000000-0005-0000-0000-00008D010000}"/>
    <cellStyle name="Percent 2 4" xfId="327" xr:uid="{00000000-0005-0000-0000-00008E010000}"/>
    <cellStyle name="Percent 2 5" xfId="328" xr:uid="{00000000-0005-0000-0000-00008F010000}"/>
    <cellStyle name="Percent 3" xfId="329" xr:uid="{00000000-0005-0000-0000-000090010000}"/>
    <cellStyle name="Percent 3 2" xfId="330" xr:uid="{00000000-0005-0000-0000-000091010000}"/>
    <cellStyle name="Percent 3 3" xfId="331" xr:uid="{00000000-0005-0000-0000-000092010000}"/>
    <cellStyle name="Percent 4" xfId="332" xr:uid="{00000000-0005-0000-0000-000093010000}"/>
    <cellStyle name="Percent 4 2" xfId="333" xr:uid="{00000000-0005-0000-0000-000094010000}"/>
    <cellStyle name="Percent 4 3" xfId="419" xr:uid="{00000000-0005-0000-0000-000095010000}"/>
    <cellStyle name="Percent 4 4" xfId="447" xr:uid="{00000000-0005-0000-0000-000096010000}"/>
    <cellStyle name="Percent 5" xfId="334" xr:uid="{00000000-0005-0000-0000-000097010000}"/>
    <cellStyle name="Percent 5 2" xfId="422" xr:uid="{00000000-0005-0000-0000-000098010000}"/>
    <cellStyle name="Percent 5 2 2" xfId="432" xr:uid="{00000000-0005-0000-0000-000099010000}"/>
    <cellStyle name="Percent 5 3" xfId="425" xr:uid="{00000000-0005-0000-0000-00009A010000}"/>
    <cellStyle name="Percent 6" xfId="335" xr:uid="{00000000-0005-0000-0000-00009B010000}"/>
    <cellStyle name="Percent 6 2" xfId="336" xr:uid="{00000000-0005-0000-0000-00009C010000}"/>
    <cellStyle name="Percent 7" xfId="337" xr:uid="{00000000-0005-0000-0000-00009D010000}"/>
    <cellStyle name="Percent 8" xfId="338" xr:uid="{00000000-0005-0000-0000-00009E010000}"/>
    <cellStyle name="Percent 8 2" xfId="339" xr:uid="{00000000-0005-0000-0000-00009F010000}"/>
    <cellStyle name="Style 21" xfId="340" xr:uid="{00000000-0005-0000-0000-0000A0010000}"/>
    <cellStyle name="Style 21 2" xfId="341" xr:uid="{00000000-0005-0000-0000-0000A1010000}"/>
    <cellStyle name="Style 21 2 2" xfId="342" xr:uid="{00000000-0005-0000-0000-0000A2010000}"/>
    <cellStyle name="Style 21 3" xfId="343" xr:uid="{00000000-0005-0000-0000-0000A3010000}"/>
    <cellStyle name="Style 22" xfId="344" xr:uid="{00000000-0005-0000-0000-0000A4010000}"/>
    <cellStyle name="Style 22 2" xfId="345" xr:uid="{00000000-0005-0000-0000-0000A5010000}"/>
    <cellStyle name="Style 22 3" xfId="346" xr:uid="{00000000-0005-0000-0000-0000A6010000}"/>
    <cellStyle name="Style 23" xfId="347" xr:uid="{00000000-0005-0000-0000-0000A7010000}"/>
    <cellStyle name="Style 23 2" xfId="348" xr:uid="{00000000-0005-0000-0000-0000A8010000}"/>
    <cellStyle name="Style 23 2 2" xfId="349" xr:uid="{00000000-0005-0000-0000-0000A9010000}"/>
    <cellStyle name="Style 23 2 3" xfId="350" xr:uid="{00000000-0005-0000-0000-0000AA010000}"/>
    <cellStyle name="Style 23 3" xfId="351" xr:uid="{00000000-0005-0000-0000-0000AB010000}"/>
    <cellStyle name="Style 23 3 2" xfId="352" xr:uid="{00000000-0005-0000-0000-0000AC010000}"/>
    <cellStyle name="Style 23 4" xfId="353" xr:uid="{00000000-0005-0000-0000-0000AD010000}"/>
    <cellStyle name="Style 24" xfId="354" xr:uid="{00000000-0005-0000-0000-0000AE010000}"/>
    <cellStyle name="Style 24 2" xfId="355" xr:uid="{00000000-0005-0000-0000-0000AF010000}"/>
    <cellStyle name="Style 24 3" xfId="356" xr:uid="{00000000-0005-0000-0000-0000B0010000}"/>
    <cellStyle name="Style 25" xfId="357" xr:uid="{00000000-0005-0000-0000-0000B1010000}"/>
    <cellStyle name="Style 25 2" xfId="358" xr:uid="{00000000-0005-0000-0000-0000B2010000}"/>
    <cellStyle name="Style 25 3" xfId="359" xr:uid="{00000000-0005-0000-0000-0000B3010000}"/>
    <cellStyle name="Style 26" xfId="360" xr:uid="{00000000-0005-0000-0000-0000B4010000}"/>
    <cellStyle name="Style 26 2" xfId="361" xr:uid="{00000000-0005-0000-0000-0000B5010000}"/>
    <cellStyle name="Style 26 3" xfId="362" xr:uid="{00000000-0005-0000-0000-0000B6010000}"/>
    <cellStyle name="Title" xfId="375" builtinId="15" customBuiltin="1"/>
    <cellStyle name="Title 2" xfId="363" xr:uid="{00000000-0005-0000-0000-0000B8010000}"/>
    <cellStyle name="Title 2 2" xfId="364" xr:uid="{00000000-0005-0000-0000-0000B9010000}"/>
    <cellStyle name="Total" xfId="391" builtinId="25" customBuiltin="1"/>
    <cellStyle name="Total 2" xfId="365" xr:uid="{00000000-0005-0000-0000-0000BB010000}"/>
    <cellStyle name="Total 2 2" xfId="366" xr:uid="{00000000-0005-0000-0000-0000BC010000}"/>
    <cellStyle name="Total 2 2 2" xfId="367" xr:uid="{00000000-0005-0000-0000-0000BD010000}"/>
    <cellStyle name="Total 2 3" xfId="368" xr:uid="{00000000-0005-0000-0000-0000BE010000}"/>
    <cellStyle name="Total 3" xfId="369" xr:uid="{00000000-0005-0000-0000-0000BF010000}"/>
    <cellStyle name="Warning Text" xfId="388" builtinId="11" customBuiltin="1"/>
    <cellStyle name="Warning Text 2" xfId="370" xr:uid="{00000000-0005-0000-0000-0000C1010000}"/>
    <cellStyle name="Warning Text 2 2" xfId="371" xr:uid="{00000000-0005-0000-0000-0000C2010000}"/>
    <cellStyle name="Warning Text 2 3" xfId="372" xr:uid="{00000000-0005-0000-0000-0000C3010000}"/>
    <cellStyle name="Warning Text 3" xfId="373" xr:uid="{00000000-0005-0000-0000-0000C4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_MINER\International\Intl%202011\111212%202012%20Intl%20forecast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DATA\Work\Mid%20Year%20FY06%20OMB%20Trust%20Fund%20Update\FY06%20Midterm%20OMB%20Update%20International%20Market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rminal%20Area%20Forecast%20Central%20File\International\FAA%20Forecast\Intl%202011\111115%20Intl%20forecast%20with%20INS%20data%20-%20SAS%20inp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1 TABLE 3"/>
      <sheetName val="2012 TABLE 3"/>
      <sheetName val="2011 TABLE 4"/>
      <sheetName val="2012 TABLE 4"/>
      <sheetName val="2012 Tables 3 4 data"/>
      <sheetName val="2011 TABLE 5"/>
      <sheetName val="2012 TABLE 5"/>
      <sheetName val="2011 TABLE 6"/>
      <sheetName val="2012 TABLE 6 "/>
      <sheetName val="2011 TABLE 7"/>
      <sheetName val="2012 Table 7"/>
      <sheetName val="2011 TABLE 8"/>
      <sheetName val="2012 TABLE 8"/>
      <sheetName val="2012 table 8 data"/>
      <sheetName val="2011 TABLE 9"/>
      <sheetName val="2012 TABLE 9"/>
      <sheetName val="2012 Table 9 system data"/>
      <sheetName val="2012 Table 9 intl data"/>
      <sheetName val="2012 Table 9 data"/>
      <sheetName val="2011 TABLE 10"/>
      <sheetName val="2012 TABLE 10"/>
      <sheetName val="2011 TABLE 11"/>
      <sheetName val="2012 TABLE 11"/>
      <sheetName val="2011 TABLE 12"/>
      <sheetName val="2012 TABLE 12"/>
      <sheetName val="2012 Tables 5 7 10 12 Pax data"/>
      <sheetName val="2011 TABLE 13"/>
      <sheetName val="2012 TABLE 13"/>
      <sheetName val="Intl charts 4 &amp; 5"/>
      <sheetName val="2012 Table 13 LF data"/>
      <sheetName val="2012 Tables 6 10 13 ASMs data"/>
      <sheetName val="2012 Tables 5 6 7 11 13 RPMs"/>
      <sheetName val="2011 TABLE 14"/>
      <sheetName val="2012 TABLE 14"/>
      <sheetName val="2011 TABLE 15"/>
      <sheetName val="2012 TABLE 15"/>
      <sheetName val="2011 TABLE 16"/>
      <sheetName val="2012 TABLE 16"/>
      <sheetName val="Tables 14 15 16 data"/>
      <sheetName val="2011 TABLE 17"/>
      <sheetName val="2012 TABLE 17"/>
      <sheetName val="2011 TABLE 18"/>
      <sheetName val="2012 TABLE 18"/>
      <sheetName val="2011 TABLE 19"/>
      <sheetName val="2012 TABLE 19"/>
      <sheetName val="2011 TABLE 22"/>
      <sheetName val="2012 TABLE 22"/>
      <sheetName val="2011 TABLE 23"/>
      <sheetName val="2012 TABLE 23"/>
      <sheetName val="2011 TABLE 24"/>
      <sheetName val="2012 TABLE 24"/>
      <sheetName val="2012 Tables 23 24 system data"/>
      <sheetName val="2011 TABLE 25"/>
      <sheetName val="2012 TABLE 25"/>
      <sheetName val="Tables 23 24 25 intl data"/>
      <sheetName val="2012 Tables 23 24 25 data"/>
      <sheetName val="2011 U.S. Carrier data"/>
      <sheetName val="2011 PIVOT"/>
      <sheetName val="Intl tables 1 &amp;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02 Econ Assump"/>
      <sheetName val="Pacific Pax"/>
      <sheetName val="Atlantic Pax"/>
      <sheetName val="Latin Pax"/>
      <sheetName val="Canada Pax"/>
      <sheetName val="Total Int Pax"/>
      <sheetName val="Int Traffic History"/>
      <sheetName val="LATGDP"/>
      <sheetName val="US and Canada GDP"/>
      <sheetName val="Pacific GDP Detail"/>
      <sheetName val="European GDP Detail"/>
      <sheetName val="Middle East GDP Detail"/>
      <sheetName val="Africa GDP Detail"/>
      <sheetName val="Latin GDP Detail"/>
      <sheetName val="t100int"/>
      <sheetName val="QTRLY FCST"/>
      <sheetName val="INTPASS"/>
      <sheetName val="Sum Check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FISCAL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 pax data"/>
      <sheetName val="Real GDP"/>
      <sheetName val="Raw GDP data"/>
      <sheetName val="UK"/>
      <sheetName val="Germany"/>
      <sheetName val="France"/>
      <sheetName val="Netherlands"/>
      <sheetName val="Italy"/>
      <sheetName val="Ireland"/>
      <sheetName val="Spain"/>
      <sheetName val="Other Europe"/>
      <sheetName val="Mexico"/>
      <sheetName val="Dominican Rep"/>
      <sheetName val="Bahamas"/>
      <sheetName val="Jamaica"/>
      <sheetName val="Brazil"/>
      <sheetName val="Other LtnAm"/>
      <sheetName val="Japan"/>
      <sheetName val="S Korea"/>
      <sheetName val="Taiwan"/>
      <sheetName val="Hong Kong"/>
      <sheetName val="China"/>
      <sheetName val="India"/>
      <sheetName val="Other Pacific"/>
      <sheetName val="Pacific F41"/>
      <sheetName val="Atlantic F41"/>
      <sheetName val="Latin F41"/>
      <sheetName val="F41 data"/>
      <sheetName val="Exchange rates"/>
      <sheetName val="Transborder"/>
      <sheetName val="Transborder 2010"/>
      <sheetName val="Transborder 2009"/>
      <sheetName val="Transborder 2008"/>
      <sheetName val="Transborder 2007"/>
      <sheetName val="Transborder 2006"/>
      <sheetName val="Transborder 2005"/>
      <sheetName val="Transborder 2004"/>
      <sheetName val="Transborder 2003"/>
      <sheetName val="Transborder 2002"/>
      <sheetName val="Transborder 2001"/>
      <sheetName val="Transborder 2000"/>
      <sheetName val="Yield forecast"/>
      <sheetName val="DB Products yield"/>
      <sheetName val="Original yield data"/>
      <sheetName val="C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A1" t="str">
            <v>Source:  Email from Roger Schaufele to K. Lizotte dated 11/10/2011 04:59 PM (email is below).</v>
          </cell>
        </row>
        <row r="2">
          <cell r="A2" t="str">
            <v>Kathy - Attached is a file that contains summarized international Form 41 forecast information for each of the entities.  I have highlighted updated information in bold for each of the entities.  Data updated include FY 2010 asms, rpms, pax, yields and es</v>
          </cell>
        </row>
        <row r="3">
          <cell r="A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  <row r="7">
          <cell r="A7" t="str">
            <v xml:space="preserve"> </v>
          </cell>
        </row>
        <row r="8">
          <cell r="A8" t="str">
            <v>FY</v>
          </cell>
        </row>
        <row r="9">
          <cell r="A9" t="str">
            <v>1969</v>
          </cell>
        </row>
        <row r="10">
          <cell r="A10" t="str">
            <v>1970</v>
          </cell>
        </row>
        <row r="11">
          <cell r="A11" t="str">
            <v>1971</v>
          </cell>
        </row>
        <row r="12">
          <cell r="A12" t="str">
            <v>1972</v>
          </cell>
        </row>
        <row r="13">
          <cell r="A13" t="str">
            <v>1973</v>
          </cell>
        </row>
        <row r="14">
          <cell r="A14" t="str">
            <v>1974</v>
          </cell>
        </row>
        <row r="15">
          <cell r="A15" t="str">
            <v>1975</v>
          </cell>
        </row>
        <row r="16">
          <cell r="A16" t="str">
            <v>1976</v>
          </cell>
        </row>
        <row r="17">
          <cell r="A17" t="str">
            <v>1977</v>
          </cell>
        </row>
        <row r="18">
          <cell r="A18" t="str">
            <v>1978</v>
          </cell>
        </row>
        <row r="19">
          <cell r="A19" t="str">
            <v>1979</v>
          </cell>
        </row>
        <row r="20">
          <cell r="A20" t="str">
            <v>1980</v>
          </cell>
        </row>
        <row r="21">
          <cell r="A21" t="str">
            <v>1981</v>
          </cell>
        </row>
        <row r="22">
          <cell r="A22" t="str">
            <v>1982</v>
          </cell>
        </row>
        <row r="23">
          <cell r="A23" t="str">
            <v>1983</v>
          </cell>
        </row>
        <row r="24">
          <cell r="A24" t="str">
            <v>1984</v>
          </cell>
        </row>
        <row r="25">
          <cell r="A25" t="str">
            <v>1985</v>
          </cell>
        </row>
        <row r="26">
          <cell r="A26" t="str">
            <v>1986</v>
          </cell>
        </row>
        <row r="27">
          <cell r="A27" t="str">
            <v>1987</v>
          </cell>
        </row>
        <row r="28">
          <cell r="A28" t="str">
            <v>1988</v>
          </cell>
        </row>
        <row r="29">
          <cell r="A29" t="str">
            <v>1989</v>
          </cell>
        </row>
        <row r="30">
          <cell r="A30" t="str">
            <v>1990</v>
          </cell>
        </row>
        <row r="31">
          <cell r="A31" t="str">
            <v>1991</v>
          </cell>
        </row>
        <row r="32">
          <cell r="A32" t="str">
            <v>1992</v>
          </cell>
        </row>
        <row r="33">
          <cell r="A33" t="str">
            <v>1993</v>
          </cell>
        </row>
        <row r="34">
          <cell r="A34" t="str">
            <v>1994</v>
          </cell>
        </row>
        <row r="35">
          <cell r="A35" t="str">
            <v>1995</v>
          </cell>
        </row>
        <row r="36">
          <cell r="A36" t="str">
            <v>1996</v>
          </cell>
        </row>
        <row r="37">
          <cell r="A37" t="str">
            <v>1997</v>
          </cell>
        </row>
        <row r="38">
          <cell r="A38" t="str">
            <v>1998</v>
          </cell>
        </row>
        <row r="39">
          <cell r="A39">
            <v>1999</v>
          </cell>
        </row>
        <row r="40">
          <cell r="A40">
            <v>2000</v>
          </cell>
        </row>
        <row r="41">
          <cell r="A41" t="str">
            <v xml:space="preserve">2001 </v>
          </cell>
        </row>
        <row r="42">
          <cell r="A42" t="str">
            <v>2002</v>
          </cell>
        </row>
        <row r="43">
          <cell r="A43" t="str">
            <v>2003</v>
          </cell>
        </row>
        <row r="44">
          <cell r="A44">
            <v>2004</v>
          </cell>
        </row>
        <row r="45">
          <cell r="A45">
            <v>2005</v>
          </cell>
        </row>
        <row r="46">
          <cell r="A46">
            <v>2006</v>
          </cell>
        </row>
        <row r="47">
          <cell r="A47" t="str">
            <v>2007</v>
          </cell>
        </row>
        <row r="48">
          <cell r="A48">
            <v>2008</v>
          </cell>
        </row>
        <row r="49">
          <cell r="A49" t="str">
            <v>2009</v>
          </cell>
        </row>
        <row r="50">
          <cell r="A50" t="str">
            <v>2010</v>
          </cell>
        </row>
        <row r="51">
          <cell r="A51" t="str">
            <v>2011E</v>
          </cell>
        </row>
        <row r="53">
          <cell r="A53">
            <v>2012</v>
          </cell>
        </row>
        <row r="54">
          <cell r="A54">
            <v>2013</v>
          </cell>
        </row>
        <row r="55">
          <cell r="A55">
            <v>2014</v>
          </cell>
        </row>
        <row r="56">
          <cell r="A56">
            <v>2015</v>
          </cell>
        </row>
        <row r="57">
          <cell r="A57">
            <v>2016</v>
          </cell>
        </row>
        <row r="58">
          <cell r="A58">
            <v>2017</v>
          </cell>
        </row>
        <row r="59">
          <cell r="A59">
            <v>2018</v>
          </cell>
        </row>
        <row r="60">
          <cell r="A60">
            <v>2019</v>
          </cell>
        </row>
        <row r="61">
          <cell r="A61">
            <v>2020</v>
          </cell>
        </row>
        <row r="62">
          <cell r="A62">
            <v>2021</v>
          </cell>
        </row>
        <row r="63">
          <cell r="A63">
            <v>2022</v>
          </cell>
        </row>
        <row r="64">
          <cell r="A64">
            <v>2023</v>
          </cell>
        </row>
        <row r="65">
          <cell r="A65">
            <v>2024</v>
          </cell>
        </row>
        <row r="66">
          <cell r="A66">
            <v>2025</v>
          </cell>
        </row>
        <row r="67">
          <cell r="A67">
            <v>2026</v>
          </cell>
        </row>
        <row r="68">
          <cell r="A68">
            <v>2027</v>
          </cell>
        </row>
        <row r="69">
          <cell r="A69">
            <v>2028</v>
          </cell>
        </row>
        <row r="70">
          <cell r="A70">
            <v>2029</v>
          </cell>
        </row>
        <row r="71">
          <cell r="A71">
            <v>2030</v>
          </cell>
        </row>
        <row r="72">
          <cell r="A72">
            <v>2031</v>
          </cell>
        </row>
        <row r="73">
          <cell r="A73">
            <v>2032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 t="str">
            <v xml:space="preserve"> </v>
          </cell>
          <cell r="CD76">
            <v>0</v>
          </cell>
          <cell r="CE76">
            <v>0</v>
          </cell>
          <cell r="CF76" t="str">
            <v>LOAD</v>
          </cell>
          <cell r="CG76" t="str">
            <v>ENPLANE-</v>
          </cell>
          <cell r="CH76" t="str">
            <v>TRIP</v>
          </cell>
          <cell r="CI76" t="str">
            <v>MILES</v>
          </cell>
          <cell r="CJ76" t="str">
            <v>SEATS</v>
          </cell>
          <cell r="CK76" t="str">
            <v>PSGR.</v>
          </cell>
          <cell r="CL76" t="str">
            <v>PSGR.</v>
          </cell>
          <cell r="CM76" t="str">
            <v>REAL</v>
          </cell>
          <cell r="CN76" t="str">
            <v>PSGR.</v>
          </cell>
          <cell r="CO76" t="str">
            <v>REAL</v>
          </cell>
          <cell r="CP76" t="str">
            <v>JET</v>
          </cell>
          <cell r="CQ76" t="str">
            <v>REAL</v>
          </cell>
        </row>
        <row r="77">
          <cell r="A77" t="str">
            <v xml:space="preserve"> </v>
          </cell>
          <cell r="CD77" t="str">
            <v>ASM'S</v>
          </cell>
          <cell r="CE77" t="str">
            <v>RPM'S</v>
          </cell>
          <cell r="CF77" t="str">
            <v>FACTOR</v>
          </cell>
          <cell r="CG77" t="str">
            <v>MENTS</v>
          </cell>
          <cell r="CH77" t="str">
            <v>LENGTH</v>
          </cell>
          <cell r="CI77" t="str">
            <v>FLOWN</v>
          </cell>
          <cell r="CJ77" t="str">
            <v>PER/AC</v>
          </cell>
          <cell r="CK77" t="str">
            <v>REVENUES</v>
          </cell>
          <cell r="CL77" t="str">
            <v>YIELD</v>
          </cell>
          <cell r="CM77" t="str">
            <v>YIELD</v>
          </cell>
          <cell r="CN77" t="str">
            <v>RASM</v>
          </cell>
          <cell r="CO77" t="str">
            <v>RASM</v>
          </cell>
          <cell r="CP77" t="str">
            <v>FUEL</v>
          </cell>
          <cell r="CQ77" t="str">
            <v>JET FUEL</v>
          </cell>
        </row>
        <row r="78">
          <cell r="A78" t="str">
            <v>FY</v>
          </cell>
          <cell r="CD78" t="str">
            <v>(%)</v>
          </cell>
          <cell r="CE78" t="str">
            <v>(%)</v>
          </cell>
          <cell r="CF78" t="str">
            <v>(PTS)</v>
          </cell>
          <cell r="CG78" t="str">
            <v>(%)</v>
          </cell>
          <cell r="CH78" t="str">
            <v>(MILES)</v>
          </cell>
          <cell r="CI78" t="str">
            <v>(%)</v>
          </cell>
          <cell r="CJ78" t="str">
            <v>(SEATS)</v>
          </cell>
          <cell r="CK78" t="str">
            <v>(%)</v>
          </cell>
          <cell r="CL78" t="str">
            <v>(%)</v>
          </cell>
          <cell r="CM78" t="str">
            <v>(%)</v>
          </cell>
          <cell r="CN78" t="str">
            <v>(%)</v>
          </cell>
          <cell r="CO78" t="str">
            <v>(%)</v>
          </cell>
          <cell r="CP78" t="str">
            <v>(%)</v>
          </cell>
          <cell r="CQ78" t="str">
            <v>(%)</v>
          </cell>
        </row>
        <row r="79">
          <cell r="A79" t="str">
            <v>1969/70</v>
          </cell>
          <cell r="CD79">
            <v>9.1865510206594827</v>
          </cell>
          <cell r="CE79">
            <v>6.3978611871703617</v>
          </cell>
          <cell r="CF79">
            <v>-1.2979820156422406</v>
          </cell>
          <cell r="CG79">
            <v>-0.64507195033292053</v>
          </cell>
          <cell r="CH79">
            <v>50.637902329605254</v>
          </cell>
          <cell r="CI79">
            <v>5.2357044998385893</v>
          </cell>
          <cell r="CJ79">
            <v>3.9316993835168432</v>
          </cell>
          <cell r="CK79">
            <v>10.777768533893383</v>
          </cell>
          <cell r="CL79">
            <v>4.1165370223167352</v>
          </cell>
          <cell r="CM79">
            <v>-1.7255827149076697</v>
          </cell>
          <cell r="CN79">
            <v>1.4573383794610706</v>
          </cell>
          <cell r="CO79">
            <v>-4.2355701246496569</v>
          </cell>
          <cell r="CP79">
            <v>0</v>
          </cell>
          <cell r="CQ79">
            <v>0</v>
          </cell>
        </row>
        <row r="80">
          <cell r="A80" t="str">
            <v>1970/71</v>
          </cell>
          <cell r="CD80">
            <v>4.0143309886953693</v>
          </cell>
          <cell r="CE80">
            <v>0.68322604154014144</v>
          </cell>
          <cell r="CF80">
            <v>-1.5859755759604681</v>
          </cell>
          <cell r="CG80">
            <v>-1.1742433041417866</v>
          </cell>
          <cell r="CH80">
            <v>14.378267065943533</v>
          </cell>
          <cell r="CI80">
            <v>-4.2091735653998263</v>
          </cell>
          <cell r="CJ80">
            <v>9.328081037699306</v>
          </cell>
          <cell r="CK80">
            <v>4.7348881993258818</v>
          </cell>
          <cell r="CL80">
            <v>4.0241679940947739</v>
          </cell>
          <cell r="CM80">
            <v>-0.68456718503990821</v>
          </cell>
          <cell r="CN80">
            <v>0.69274801249150642</v>
          </cell>
          <cell r="CO80">
            <v>-3.8651878402333861</v>
          </cell>
          <cell r="CP80">
            <v>0</v>
          </cell>
          <cell r="CQ80">
            <v>0</v>
          </cell>
        </row>
        <row r="81">
          <cell r="A81" t="str">
            <v>1971/72</v>
          </cell>
          <cell r="CD81">
            <v>2.8777446462455947</v>
          </cell>
          <cell r="CE81">
            <v>12.035166028289645</v>
          </cell>
          <cell r="CF81">
            <v>4.2669452076073711</v>
          </cell>
          <cell r="CG81">
            <v>9.8034952460422922</v>
          </cell>
          <cell r="CH81">
            <v>15.840029140353522</v>
          </cell>
          <cell r="CI81">
            <v>-0.47415940011735769</v>
          </cell>
          <cell r="CJ81">
            <v>3.9736011857863218</v>
          </cell>
          <cell r="CK81">
            <v>13.563895229563027</v>
          </cell>
          <cell r="CL81">
            <v>1.364508355249261</v>
          </cell>
          <cell r="CM81">
            <v>-1.8948005950802815</v>
          </cell>
          <cell r="CN81">
            <v>10.387232554584802</v>
          </cell>
          <cell r="CO81">
            <v>6.8378038550804821</v>
          </cell>
          <cell r="CP81">
            <v>0</v>
          </cell>
          <cell r="CQ81">
            <v>0</v>
          </cell>
        </row>
        <row r="82">
          <cell r="A82" t="str">
            <v>1972/73</v>
          </cell>
          <cell r="CD82">
            <v>9.1769516963711606</v>
          </cell>
          <cell r="CE82">
            <v>8.2434887946698954</v>
          </cell>
          <cell r="CF82">
            <v>-0.446338477412624</v>
          </cell>
          <cell r="CG82">
            <v>7.0540573807778228</v>
          </cell>
          <cell r="CH82">
            <v>8.8352020011311652</v>
          </cell>
          <cell r="CI82">
            <v>4.330784065799631</v>
          </cell>
          <cell r="CJ82">
            <v>5.6650023567771939</v>
          </cell>
          <cell r="CK82">
            <v>11.761577311697668</v>
          </cell>
          <cell r="CL82">
            <v>3.2501617937512384</v>
          </cell>
          <cell r="CM82">
            <v>-1.6514538503625498</v>
          </cell>
          <cell r="CN82">
            <v>2.3673729438009161</v>
          </cell>
          <cell r="CO82">
            <v>-2.4923338881406409</v>
          </cell>
          <cell r="CP82">
            <v>0</v>
          </cell>
          <cell r="CQ82">
            <v>0</v>
          </cell>
        </row>
        <row r="83">
          <cell r="A83" t="str">
            <v>1973/74</v>
          </cell>
          <cell r="CD83">
            <v>-5.4869062099768939</v>
          </cell>
          <cell r="CE83">
            <v>1.8434583651975034</v>
          </cell>
          <cell r="CF83">
            <v>4.0142335998341068</v>
          </cell>
          <cell r="CG83">
            <v>4.003739289534991</v>
          </cell>
          <cell r="CH83">
            <v>-16.70091006308769</v>
          </cell>
          <cell r="CI83">
            <v>-9.2549409679385306</v>
          </cell>
          <cell r="CJ83">
            <v>5.2993736196662411</v>
          </cell>
          <cell r="CK83">
            <v>14.501693705380436</v>
          </cell>
          <cell r="CL83">
            <v>12.429109874482203</v>
          </cell>
          <cell r="CM83">
            <v>2.1087743366298817</v>
          </cell>
          <cell r="CN83">
            <v>21.1490272022683</v>
          </cell>
          <cell r="CO83">
            <v>10.028254190655339</v>
          </cell>
          <cell r="CP83">
            <v>0</v>
          </cell>
          <cell r="CQ83">
            <v>0</v>
          </cell>
        </row>
        <row r="84">
          <cell r="A84" t="str">
            <v>1974/75</v>
          </cell>
          <cell r="CD84">
            <v>4.2818182746751088</v>
          </cell>
          <cell r="CE84">
            <v>-2.0988498449366344</v>
          </cell>
          <cell r="CF84">
            <v>-3.4124615491714678</v>
          </cell>
          <cell r="CG84">
            <v>-2.8469528519997844</v>
          </cell>
          <cell r="CH84">
            <v>6.0627270867870493</v>
          </cell>
          <cell r="CI84">
            <v>1.2962103914970768</v>
          </cell>
          <cell r="CJ84">
            <v>3.9177903248119037</v>
          </cell>
          <cell r="CK84">
            <v>5.524107651489274</v>
          </cell>
          <cell r="CL84">
            <v>7.7863819621649677</v>
          </cell>
          <cell r="CM84">
            <v>-2.2872704418639977</v>
          </cell>
          <cell r="CN84">
            <v>1.1912808938006725</v>
          </cell>
          <cell r="CO84">
            <v>-8.2659972102219861</v>
          </cell>
          <cell r="CP84">
            <v>0</v>
          </cell>
          <cell r="CQ84">
            <v>0</v>
          </cell>
        </row>
        <row r="85">
          <cell r="A85" t="str">
            <v>1975/76</v>
          </cell>
          <cell r="CD85">
            <v>2.6965257621219596</v>
          </cell>
          <cell r="CE85">
            <v>9.765785765062418</v>
          </cell>
          <cell r="CF85">
            <v>3.6041894234523539</v>
          </cell>
          <cell r="CG85">
            <v>8.5660287744157024</v>
          </cell>
          <cell r="CH85">
            <v>8.7678628843706292</v>
          </cell>
          <cell r="CI85">
            <v>0.4021023699020132</v>
          </cell>
          <cell r="CJ85">
            <v>3.1271432098778007</v>
          </cell>
          <cell r="CK85">
            <v>12.356455246620545</v>
          </cell>
          <cell r="CL85">
            <v>2.3601794161097311</v>
          </cell>
          <cell r="CM85">
            <v>-3.7243791290815009</v>
          </cell>
          <cell r="CN85">
            <v>9.4062865445653685</v>
          </cell>
          <cell r="CO85">
            <v>2.9028888415753684</v>
          </cell>
          <cell r="CP85">
            <v>0</v>
          </cell>
          <cell r="CQ85">
            <v>0</v>
          </cell>
        </row>
        <row r="86">
          <cell r="A86" t="str">
            <v>1976/77</v>
          </cell>
          <cell r="CD86">
            <v>7.7668483064264882</v>
          </cell>
          <cell r="CE86">
            <v>6.6165985899890423</v>
          </cell>
          <cell r="CF86">
            <v>-0.59732074282045033</v>
          </cell>
          <cell r="CG86">
            <v>6.5763450268413015</v>
          </cell>
          <cell r="CH86">
            <v>0.30297790473321129</v>
          </cell>
          <cell r="CI86">
            <v>4.7719064664325517</v>
          </cell>
          <cell r="CJ86">
            <v>4.0010456536980428</v>
          </cell>
          <cell r="CK86">
            <v>13.473864057139151</v>
          </cell>
          <cell r="CL86">
            <v>6.4317053421679926</v>
          </cell>
          <cell r="CM86">
            <v>0.29170055011391582</v>
          </cell>
          <cell r="CN86">
            <v>5.2957062773936192</v>
          </cell>
          <cell r="CO86">
            <v>-0.77876315863981693</v>
          </cell>
          <cell r="CP86">
            <v>0</v>
          </cell>
          <cell r="CQ86">
            <v>0</v>
          </cell>
        </row>
        <row r="87">
          <cell r="A87" t="str">
            <v>1977/78</v>
          </cell>
          <cell r="CD87">
            <v>5.8158195957188186</v>
          </cell>
          <cell r="CE87">
            <v>16.619776847085909</v>
          </cell>
          <cell r="CF87">
            <v>5.6529161249479145</v>
          </cell>
          <cell r="CG87">
            <v>13.928737883173902</v>
          </cell>
          <cell r="CH87">
            <v>18.954753963805501</v>
          </cell>
          <cell r="CI87">
            <v>3.4804830976966405</v>
          </cell>
          <cell r="CJ87">
            <v>3.2490868089913079</v>
          </cell>
          <cell r="CK87">
            <v>17.721229466528566</v>
          </cell>
          <cell r="CL87">
            <v>0.94448184452189388</v>
          </cell>
          <cell r="CM87">
            <v>-5.6946958730351049</v>
          </cell>
          <cell r="CN87">
            <v>11.251068050406566</v>
          </cell>
          <cell r="CO87">
            <v>3.9340201191256918</v>
          </cell>
          <cell r="CP87">
            <v>0</v>
          </cell>
          <cell r="CQ87">
            <v>0</v>
          </cell>
        </row>
        <row r="88">
          <cell r="A88" t="str">
            <v>1978/79</v>
          </cell>
          <cell r="CD88">
            <v>12.669019699681616</v>
          </cell>
          <cell r="CE88">
            <v>16.677860781760458</v>
          </cell>
          <cell r="CF88">
            <v>2.1710819429220081</v>
          </cell>
          <cell r="CG88">
            <v>15.196814339973885</v>
          </cell>
          <cell r="CH88">
            <v>10.560842832574167</v>
          </cell>
          <cell r="CI88">
            <v>10.143739644125249</v>
          </cell>
          <cell r="CJ88">
            <v>3.3752984446695962</v>
          </cell>
          <cell r="CK88">
            <v>20.517382804481766</v>
          </cell>
          <cell r="CL88">
            <v>3.2907031351071314</v>
          </cell>
          <cell r="CM88">
            <v>-6.373709708501762</v>
          </cell>
          <cell r="CN88">
            <v>6.9658572744485614</v>
          </cell>
          <cell r="CO88">
            <v>-3.0424220139461333</v>
          </cell>
          <cell r="CP88">
            <v>0</v>
          </cell>
          <cell r="CQ88">
            <v>0</v>
          </cell>
        </row>
        <row r="89">
          <cell r="A89" t="str">
            <v>1979/80</v>
          </cell>
          <cell r="CD89">
            <v>7.8348938950035585</v>
          </cell>
          <cell r="CE89">
            <v>0.79062682335619971</v>
          </cell>
          <cell r="CF89">
            <v>-4.1278350156046741</v>
          </cell>
          <cell r="CG89">
            <v>-1.5019466662322678</v>
          </cell>
          <cell r="CH89">
            <v>19.364842944372413</v>
          </cell>
          <cell r="CI89">
            <v>4.7305392122338752</v>
          </cell>
          <cell r="CJ89">
            <v>4.463804253456999</v>
          </cell>
          <cell r="CK89">
            <v>24.388761749898215</v>
          </cell>
          <cell r="CL89">
            <v>23.413025268609221</v>
          </cell>
          <cell r="CM89">
            <v>8.6805953771916364</v>
          </cell>
          <cell r="CN89">
            <v>15.351123608479433</v>
          </cell>
          <cell r="CO89">
            <v>1.5810832277383557</v>
          </cell>
          <cell r="CP89">
            <v>0</v>
          </cell>
          <cell r="CQ89">
            <v>0</v>
          </cell>
        </row>
        <row r="90">
          <cell r="A90" t="str">
            <v>1980/81</v>
          </cell>
          <cell r="CD90">
            <v>-2.9658712547987465</v>
          </cell>
          <cell r="CE90">
            <v>-3.5433162642878768</v>
          </cell>
          <cell r="CF90">
            <v>-0.3514736611890541</v>
          </cell>
          <cell r="CG90">
            <v>-5.4517489456710528</v>
          </cell>
          <cell r="CH90">
            <v>17.184393325374003</v>
          </cell>
          <cell r="CI90">
            <v>-4.2556333192196423</v>
          </cell>
          <cell r="CJ90">
            <v>2.0887645599381983</v>
          </cell>
          <cell r="CK90">
            <v>14.178922966016705</v>
          </cell>
          <cell r="CL90">
            <v>18.373262011436033</v>
          </cell>
          <cell r="CM90">
            <v>6.5425947224204251</v>
          </cell>
          <cell r="CN90">
            <v>17.668828939388348</v>
          </cell>
          <cell r="CO90">
            <v>5.9085653307407782</v>
          </cell>
          <cell r="CP90">
            <v>0</v>
          </cell>
          <cell r="CQ90">
            <v>0</v>
          </cell>
        </row>
        <row r="91">
          <cell r="A91" t="str">
            <v>1981/82</v>
          </cell>
          <cell r="CD91">
            <v>2.9146348961609503</v>
          </cell>
          <cell r="CE91">
            <v>3.4382476859497579</v>
          </cell>
          <cell r="CF91">
            <v>0.29870850470184962</v>
          </cell>
          <cell r="CG91">
            <v>2.3145572919399893</v>
          </cell>
          <cell r="CH91">
            <v>9.53891380874677</v>
          </cell>
          <cell r="CI91">
            <v>-1.3783466900540886</v>
          </cell>
          <cell r="CJ91">
            <v>6.8405520031969616</v>
          </cell>
          <cell r="CK91">
            <v>0.82547564176340682</v>
          </cell>
          <cell r="CL91">
            <v>-2.5259245033993682</v>
          </cell>
          <cell r="CM91">
            <v>-9.2714469633609742</v>
          </cell>
          <cell r="CN91">
            <v>-2.02999238787126</v>
          </cell>
          <cell r="CO91">
            <v>-8.8098349601998365</v>
          </cell>
          <cell r="CP91">
            <v>0</v>
          </cell>
          <cell r="CQ91">
            <v>0</v>
          </cell>
        </row>
        <row r="92">
          <cell r="A92" t="str">
            <v>1982/83</v>
          </cell>
          <cell r="CD92">
            <v>4.7912295980385711</v>
          </cell>
          <cell r="CE92">
            <v>7.3823412590244608</v>
          </cell>
          <cell r="CF92">
            <v>1.4590819634255112</v>
          </cell>
          <cell r="CG92">
            <v>6.5510037304374213</v>
          </cell>
          <cell r="CH92">
            <v>6.8509887110567433</v>
          </cell>
          <cell r="CI92">
            <v>2.8622944704133513</v>
          </cell>
          <cell r="CJ92">
            <v>3.0751809476104768</v>
          </cell>
          <cell r="CK92">
            <v>3.5601855560556617</v>
          </cell>
          <cell r="CL92">
            <v>-3.5593894286110817</v>
          </cell>
          <cell r="CM92">
            <v>-6.7808556273447067</v>
          </cell>
          <cell r="CN92">
            <v>-1.1747586574802016</v>
          </cell>
          <cell r="CO92">
            <v>-4.4758801734100189</v>
          </cell>
          <cell r="CP92">
            <v>-8.3416285088592446</v>
          </cell>
          <cell r="CQ92">
            <v>-11.403350576360138</v>
          </cell>
        </row>
        <row r="93">
          <cell r="A93" t="str">
            <v>1983/84</v>
          </cell>
          <cell r="CD93">
            <v>10.072098622495297</v>
          </cell>
          <cell r="CE93">
            <v>7.858645198723524</v>
          </cell>
          <cell r="CF93">
            <v>-1.2159607871692728</v>
          </cell>
          <cell r="CG93">
            <v>7.9366403737909819</v>
          </cell>
          <cell r="CH93">
            <v>-0.63945144868750958</v>
          </cell>
          <cell r="CI93">
            <v>9.9247007537251122</v>
          </cell>
          <cell r="CJ93">
            <v>0.22401335046387771</v>
          </cell>
          <cell r="CK93">
            <v>14.957857022273501</v>
          </cell>
          <cell r="CL93">
            <v>6.5819590172582654</v>
          </cell>
          <cell r="CM93">
            <v>2.3431981330314988</v>
          </cell>
          <cell r="CN93">
            <v>4.4386892417982438</v>
          </cell>
          <cell r="CO93">
            <v>0.2851661236280556</v>
          </cell>
          <cell r="CP93">
            <v>-6.3423110338835853</v>
          </cell>
          <cell r="CQ93">
            <v>-10.067074137856613</v>
          </cell>
        </row>
        <row r="94">
          <cell r="A94" t="str">
            <v>1984/85</v>
          </cell>
          <cell r="CD94">
            <v>6.5236316549629025</v>
          </cell>
          <cell r="CE94">
            <v>11.013310650201213</v>
          </cell>
          <cell r="CF94">
            <v>2.4973158262288138</v>
          </cell>
          <cell r="CG94">
            <v>11.381596551211537</v>
          </cell>
          <cell r="CH94">
            <v>-2.9239265151774134</v>
          </cell>
          <cell r="CI94">
            <v>6.7614290946403477</v>
          </cell>
          <cell r="CJ94">
            <v>-0.37260848474565478</v>
          </cell>
          <cell r="CK94">
            <v>6.2798181997177682</v>
          </cell>
          <cell r="CL94">
            <v>-4.2638963046499168</v>
          </cell>
          <cell r="CM94">
            <v>-7.6667497678435614</v>
          </cell>
          <cell r="CN94">
            <v>-0.22888203439672683</v>
          </cell>
          <cell r="CO94">
            <v>-3.7751564407202398</v>
          </cell>
          <cell r="CP94">
            <v>-5.5078849721706842</v>
          </cell>
          <cell r="CQ94">
            <v>-8.8665219801081445</v>
          </cell>
        </row>
        <row r="95">
          <cell r="A95" t="str">
            <v>1985/86</v>
          </cell>
          <cell r="CD95">
            <v>11.076818795561039</v>
          </cell>
          <cell r="CE95">
            <v>8.1412749706227814</v>
          </cell>
          <cell r="CF95">
            <v>-1.6319181336202533</v>
          </cell>
          <cell r="CG95">
            <v>7.4036675991372869</v>
          </cell>
          <cell r="CH95">
            <v>6.0528867924239194</v>
          </cell>
          <cell r="CI95">
            <v>9.3357365977574602</v>
          </cell>
          <cell r="CJ95">
            <v>2.6579614007061707</v>
          </cell>
          <cell r="CK95">
            <v>0.59229408338399292</v>
          </cell>
          <cell r="CL95">
            <v>-6.9806656979858435</v>
          </cell>
          <cell r="CM95">
            <v>-9.235422029111696</v>
          </cell>
          <cell r="CN95">
            <v>-9.4389854029525484</v>
          </cell>
          <cell r="CO95">
            <v>-11.634152918911145</v>
          </cell>
          <cell r="CP95">
            <v>-20.787826727205793</v>
          </cell>
          <cell r="CQ95">
            <v>-22.707902274179514</v>
          </cell>
        </row>
        <row r="96">
          <cell r="A96" t="str">
            <v>1986/87</v>
          </cell>
          <cell r="CD96">
            <v>7.2887380411312597</v>
          </cell>
          <cell r="CE96">
            <v>11.222778350163987</v>
          </cell>
          <cell r="CF96">
            <v>2.2043774204510527</v>
          </cell>
          <cell r="CG96">
            <v>9.0171495230436882</v>
          </cell>
          <cell r="CH96">
            <v>17.954213925975182</v>
          </cell>
          <cell r="CI96">
            <v>8.1427601510890781</v>
          </cell>
          <cell r="CJ96">
            <v>-1.3391354050739039</v>
          </cell>
          <cell r="CK96">
            <v>10.409922976048946</v>
          </cell>
          <cell r="CL96">
            <v>-0.7308353434185233</v>
          </cell>
          <cell r="CM96">
            <v>-3.4466065297453108</v>
          </cell>
          <cell r="CN96">
            <v>2.9091449782186363</v>
          </cell>
          <cell r="CO96">
            <v>9.3792479703935783E-2</v>
          </cell>
          <cell r="CP96">
            <v>-19.395817195972111</v>
          </cell>
          <cell r="CQ96">
            <v>-21.60095831823179</v>
          </cell>
        </row>
        <row r="97">
          <cell r="A97" t="str">
            <v>1987/88</v>
          </cell>
          <cell r="CD97">
            <v>4.6169781052371572</v>
          </cell>
          <cell r="CE97">
            <v>4.5129536621670185</v>
          </cell>
          <cell r="CF97">
            <v>-6.1968946949157555E-2</v>
          </cell>
          <cell r="CG97">
            <v>0.95300616405291638</v>
          </cell>
          <cell r="CH97">
            <v>31.926553829353566</v>
          </cell>
          <cell r="CI97">
            <v>3.5829861454210299</v>
          </cell>
          <cell r="CJ97">
            <v>1.6793385204108517</v>
          </cell>
          <cell r="CK97">
            <v>13.0439594523859</v>
          </cell>
          <cell r="CL97">
            <v>8.1626300772198679</v>
          </cell>
          <cell r="CM97">
            <v>3.8804866480935063</v>
          </cell>
          <cell r="CN97">
            <v>8.0550800642241747</v>
          </cell>
          <cell r="CO97">
            <v>3.7771945251022121</v>
          </cell>
          <cell r="CP97">
            <v>7.9377282337113053</v>
          </cell>
          <cell r="CQ97">
            <v>3.6644886371812069</v>
          </cell>
        </row>
        <row r="98">
          <cell r="A98" t="str">
            <v>1988/89</v>
          </cell>
          <cell r="CD98">
            <v>1.6874478794800973</v>
          </cell>
          <cell r="CE98">
            <v>3.0669831924549973</v>
          </cell>
          <cell r="CF98">
            <v>0.8446451888924571</v>
          </cell>
          <cell r="CG98">
            <v>0.75975725514061399</v>
          </cell>
          <cell r="CH98">
            <v>21.462563068358918</v>
          </cell>
          <cell r="CI98">
            <v>1.1468554393774699</v>
          </cell>
          <cell r="CJ98">
            <v>0.90811498428237769</v>
          </cell>
          <cell r="CK98">
            <v>8.3706731763575135</v>
          </cell>
          <cell r="CL98">
            <v>5.145867104695423</v>
          </cell>
          <cell r="CM98">
            <v>0.41265861670687354</v>
          </cell>
          <cell r="CN98">
            <v>6.5723208087573814</v>
          </cell>
          <cell r="CO98">
            <v>1.7748995945276125</v>
          </cell>
          <cell r="CP98">
            <v>0.44515669515670098</v>
          </cell>
          <cell r="CQ98">
            <v>-4.0764463058767682</v>
          </cell>
        </row>
        <row r="99">
          <cell r="A99" t="str">
            <v>1989/90</v>
          </cell>
          <cell r="CD99">
            <v>6.3064447647930955</v>
          </cell>
          <cell r="CE99">
            <v>5.842908557111115</v>
          </cell>
          <cell r="CF99">
            <v>-0.2751598881367201</v>
          </cell>
          <cell r="CG99">
            <v>2.7342643203381423</v>
          </cell>
          <cell r="CH99">
            <v>29.011269327307673</v>
          </cell>
          <cell r="CI99">
            <v>5.9264067704035917</v>
          </cell>
          <cell r="CJ99">
            <v>0.61285960719590094</v>
          </cell>
          <cell r="CK99">
            <v>7.2165070884221638</v>
          </cell>
          <cell r="CL99">
            <v>1.2977709607912891</v>
          </cell>
          <cell r="CM99">
            <v>-3.5303056760548568</v>
          </cell>
          <cell r="CN99">
            <v>0.85607446062432313</v>
          </cell>
          <cell r="CO99">
            <v>-3.9509499404933535</v>
          </cell>
          <cell r="CP99">
            <v>19.872363056195731</v>
          </cell>
          <cell r="CQ99">
            <v>14.158980125991194</v>
          </cell>
        </row>
        <row r="100">
          <cell r="A100" t="str">
            <v>1990/91</v>
          </cell>
          <cell r="CD100">
            <v>-0.9361619785519637</v>
          </cell>
          <cell r="CE100">
            <v>-1.6661830588998283</v>
          </cell>
          <cell r="CF100">
            <v>-0.46300265129455198</v>
          </cell>
          <cell r="CG100">
            <v>-3.1384196094827344</v>
          </cell>
          <cell r="CH100">
            <v>15.013554286012891</v>
          </cell>
          <cell r="CI100">
            <v>-0.74291696466856072</v>
          </cell>
          <cell r="CJ100">
            <v>-0.33376467063075665</v>
          </cell>
          <cell r="CK100">
            <v>-5.9603007176234346E-2</v>
          </cell>
          <cell r="CL100">
            <v>1.6338021869789721</v>
          </cell>
          <cell r="CM100">
            <v>-3.2470764214653447</v>
          </cell>
          <cell r="CN100">
            <v>0.88484253071834384</v>
          </cell>
          <cell r="CO100">
            <v>-3.9600679147115958</v>
          </cell>
          <cell r="CP100">
            <v>17.42088139603668</v>
          </cell>
          <cell r="CQ100">
            <v>11.781841471738574</v>
          </cell>
        </row>
        <row r="101">
          <cell r="A101" t="str">
            <v>1991/92</v>
          </cell>
          <cell r="CD101">
            <v>3.7295450944531794</v>
          </cell>
          <cell r="CE101">
            <v>6.1682189898190742</v>
          </cell>
          <cell r="CF101">
            <v>1.4662304349499777</v>
          </cell>
          <cell r="CG101">
            <v>3.5757296077366663</v>
          </cell>
          <cell r="CH101">
            <v>25.099658077550203</v>
          </cell>
          <cell r="CI101">
            <v>2.8406625647147132</v>
          </cell>
          <cell r="CJ101">
            <v>1.4788588395203135</v>
          </cell>
          <cell r="CK101">
            <v>3.5059178120038226</v>
          </cell>
          <cell r="CL101">
            <v>-2.5076253545051497</v>
          </cell>
          <cell r="CM101">
            <v>-5.3493051754583076</v>
          </cell>
          <cell r="CN101">
            <v>-0.21558687281016953</v>
          </cell>
          <cell r="CO101">
            <v>-3.124074375143171</v>
          </cell>
          <cell r="CP101">
            <v>-18.778337531486155</v>
          </cell>
          <cell r="CQ101">
            <v>-21.145763292734753</v>
          </cell>
        </row>
        <row r="102">
          <cell r="A102" t="str">
            <v>1992/93</v>
          </cell>
          <cell r="CD102">
            <v>2.9364331257164533</v>
          </cell>
          <cell r="CE102">
            <v>1.6183049650107861</v>
          </cell>
          <cell r="CF102">
            <v>-0.81739420746178837</v>
          </cell>
          <cell r="CG102">
            <v>0.89034182337288659</v>
          </cell>
          <cell r="CH102">
            <v>7.4166049738560105</v>
          </cell>
          <cell r="CI102">
            <v>3.7220978036535568</v>
          </cell>
          <cell r="CJ102">
            <v>-1.3072262520454672</v>
          </cell>
          <cell r="CK102">
            <v>5.6075271041009511</v>
          </cell>
          <cell r="CL102">
            <v>3.9256924630495904</v>
          </cell>
          <cell r="CM102">
            <v>0.84153955924184398</v>
          </cell>
          <cell r="CN102">
            <v>2.5948965757559339</v>
          </cell>
          <cell r="CO102">
            <v>-0.44976293712124527</v>
          </cell>
          <cell r="CP102">
            <v>-3.9696076911148959</v>
          </cell>
          <cell r="CQ102">
            <v>-6.8194555610105017</v>
          </cell>
        </row>
        <row r="103">
          <cell r="A103" t="str">
            <v>1993/94</v>
          </cell>
          <cell r="CD103">
            <v>0.86951381977744546</v>
          </cell>
          <cell r="CE103">
            <v>5.3982450744732624</v>
          </cell>
          <cell r="CF103">
            <v>2.8291924178213819</v>
          </cell>
          <cell r="CG103">
            <v>7.8892574080484001</v>
          </cell>
          <cell r="CH103">
            <v>-23.903713661723714</v>
          </cell>
          <cell r="CI103">
            <v>2.5742199580295111</v>
          </cell>
          <cell r="CJ103">
            <v>-2.8463870160953206</v>
          </cell>
          <cell r="CK103">
            <v>2.88555425381678</v>
          </cell>
          <cell r="CL103">
            <v>-2.3839968292461045</v>
          </cell>
          <cell r="CM103">
            <v>-4.8916449613428785</v>
          </cell>
          <cell r="CN103">
            <v>1.9986617935339623</v>
          </cell>
          <cell r="CO103">
            <v>-0.62157203508851344</v>
          </cell>
          <cell r="CP103">
            <v>-8.8487001453253615</v>
          </cell>
          <cell r="CQ103">
            <v>-11.190277134693948</v>
          </cell>
        </row>
        <row r="104">
          <cell r="A104" t="str">
            <v>1994/95</v>
          </cell>
          <cell r="CD104">
            <v>3.3511988879608934</v>
          </cell>
          <cell r="CE104">
            <v>5.0770289797127832</v>
          </cell>
          <cell r="CF104">
            <v>1.0995167103151715</v>
          </cell>
          <cell r="CG104">
            <v>4.2764688715497323</v>
          </cell>
          <cell r="CH104">
            <v>7.7648042026310122</v>
          </cell>
          <cell r="CI104">
            <v>4.3367643525312971</v>
          </cell>
          <cell r="CJ104">
            <v>-1.5909351043694357</v>
          </cell>
          <cell r="CK104">
            <v>4.5605552477781197</v>
          </cell>
          <cell r="CL104">
            <v>-0.49151916165655063</v>
          </cell>
          <cell r="CM104">
            <v>-3.2026980485942325</v>
          </cell>
          <cell r="CN104">
            <v>1.1701425555094014</v>
          </cell>
          <cell r="CO104">
            <v>-1.5863094792731403</v>
          </cell>
          <cell r="CP104">
            <v>-1.5766164747564204</v>
          </cell>
          <cell r="CQ104">
            <v>-4.2582311185183963</v>
          </cell>
        </row>
        <row r="105">
          <cell r="A105" t="str">
            <v>1995/96</v>
          </cell>
          <cell r="CD105">
            <v>2.6773029148933647</v>
          </cell>
          <cell r="CE105">
            <v>5.9051109778110566</v>
          </cell>
          <cell r="CF105">
            <v>2.1044801394449735</v>
          </cell>
          <cell r="CG105">
            <v>4.6162506256868019</v>
          </cell>
          <cell r="CH105">
            <v>12.555992895981944</v>
          </cell>
          <cell r="CI105">
            <v>2.6282184270447262</v>
          </cell>
          <cell r="CJ105">
            <v>7.9792115735386915E-2</v>
          </cell>
          <cell r="CK105">
            <v>8.3755851659087277</v>
          </cell>
          <cell r="CL105">
            <v>2.3327242333141873</v>
          </cell>
          <cell r="CM105">
            <v>-0.44013420408446358</v>
          </cell>
          <cell r="CN105">
            <v>5.5496999718998463</v>
          </cell>
          <cell r="CO105">
            <v>2.6896727584671876</v>
          </cell>
          <cell r="CP105">
            <v>12.508999280057598</v>
          </cell>
          <cell r="CQ105">
            <v>9.4603994282085768</v>
          </cell>
        </row>
        <row r="106">
          <cell r="A106" t="str">
            <v>1996/97</v>
          </cell>
          <cell r="CD106">
            <v>3.1914678260396734</v>
          </cell>
          <cell r="CE106">
            <v>5.2866522178928177</v>
          </cell>
          <cell r="CF106">
            <v>1.401949949121601</v>
          </cell>
          <cell r="CG106">
            <v>3.8491837349287072</v>
          </cell>
          <cell r="CH106">
            <v>14.280958625601215</v>
          </cell>
          <cell r="CI106">
            <v>3.5126207842247625</v>
          </cell>
          <cell r="CJ106">
            <v>-0.51785573653643269</v>
          </cell>
          <cell r="CK106">
            <v>4.6956185489256619</v>
          </cell>
          <cell r="CL106">
            <v>-0.56135669291108581</v>
          </cell>
          <cell r="CM106">
            <v>-3.1493649863050921</v>
          </cell>
          <cell r="CN106">
            <v>1.4576309016377964</v>
          </cell>
          <cell r="CO106">
            <v>-1.1829239316644147</v>
          </cell>
          <cell r="CP106">
            <v>7.4228123500239995</v>
          </cell>
          <cell r="CQ106">
            <v>4.6270066147928057</v>
          </cell>
        </row>
        <row r="107">
          <cell r="A107" t="str">
            <v>1997/98</v>
          </cell>
          <cell r="CD107">
            <v>1.52565892482317</v>
          </cell>
          <cell r="CE107">
            <v>2.4389651165247495</v>
          </cell>
          <cell r="CF107">
            <v>0.63375903075596796</v>
          </cell>
          <cell r="CG107">
            <v>1.7132241402253001</v>
          </cell>
          <cell r="CH107">
            <v>7.4633974517937531</v>
          </cell>
          <cell r="CI107">
            <v>1.9798623642556912</v>
          </cell>
          <cell r="CJ107">
            <v>-0.74109972461855023</v>
          </cell>
          <cell r="CK107">
            <v>3.7227290076735864</v>
          </cell>
          <cell r="CL107">
            <v>1.2531988093481328</v>
          </cell>
          <cell r="CM107">
            <v>-0.37832499765817484</v>
          </cell>
          <cell r="CN107">
            <v>2.1640539998635022</v>
          </cell>
          <cell r="CO107">
            <v>0.51785330417086772</v>
          </cell>
          <cell r="CP107">
            <v>-18.585256887565158</v>
          </cell>
          <cell r="CQ107">
            <v>-19.897117581263814</v>
          </cell>
        </row>
        <row r="108">
          <cell r="A108" t="str">
            <v>1998/99</v>
          </cell>
          <cell r="CD108">
            <v>4.159534760407313</v>
          </cell>
          <cell r="CE108">
            <v>4.0863606171890554</v>
          </cell>
          <cell r="CF108">
            <v>-4.9938047255778883E-2</v>
          </cell>
          <cell r="CG108">
            <v>2.2600278840717358</v>
          </cell>
          <cell r="CH108">
            <v>18.814561627282501</v>
          </cell>
          <cell r="CI108">
            <v>4.4949015916440738</v>
          </cell>
          <cell r="CJ108">
            <v>-0.53165151556487444</v>
          </cell>
          <cell r="CK108">
            <v>1.5748903202777553</v>
          </cell>
          <cell r="CL108">
            <v>-2.4128716596673483</v>
          </cell>
          <cell r="CM108">
            <v>-4.2505226338051543</v>
          </cell>
          <cell r="CN108">
            <v>-2.4814285567566263</v>
          </cell>
          <cell r="CO108">
            <v>-4.317788544563939</v>
          </cell>
          <cell r="CP108">
            <v>-9.1092006584964409</v>
          </cell>
          <cell r="CQ108">
            <v>-10.820753901128821</v>
          </cell>
        </row>
        <row r="109">
          <cell r="A109" t="str">
            <v>1999/00</v>
          </cell>
          <cell r="CD109">
            <v>4.0242000256861532</v>
          </cell>
          <cell r="CE109">
            <v>6.0755210155150063</v>
          </cell>
          <cell r="CF109">
            <v>1.4007704544066826</v>
          </cell>
          <cell r="CG109">
            <v>4.2215116522416496</v>
          </cell>
          <cell r="CH109">
            <v>19.074913609320674</v>
          </cell>
          <cell r="CI109">
            <v>4.405483935560639</v>
          </cell>
          <cell r="CJ109">
            <v>-0.60301921084715104</v>
          </cell>
          <cell r="CK109">
            <v>10.04908871527206</v>
          </cell>
          <cell r="CL109">
            <v>3.7459799034839092</v>
          </cell>
          <cell r="CM109">
            <v>0.56610409800710304</v>
          </cell>
          <cell r="CN109">
            <v>5.7918144894151702</v>
          </cell>
          <cell r="CO109">
            <v>2.549232640698329</v>
          </cell>
          <cell r="CP109">
            <v>48.057959347957336</v>
          </cell>
          <cell r="CQ109">
            <v>43.519895095474183</v>
          </cell>
        </row>
        <row r="110">
          <cell r="A110" t="str">
            <v>2000/01</v>
          </cell>
          <cell r="CD110">
            <v>1.0181023543093248</v>
          </cell>
          <cell r="CE110">
            <v>-0.74827934745597124</v>
          </cell>
          <cell r="CF110">
            <v>-1.2665836389778065</v>
          </cell>
          <cell r="CG110">
            <v>-2.5801839275376048</v>
          </cell>
          <cell r="CH110">
            <v>20.522079861878638</v>
          </cell>
          <cell r="CI110">
            <v>2.3299068042429205</v>
          </cell>
          <cell r="CJ110">
            <v>-2.1090339720062161</v>
          </cell>
          <cell r="CK110">
            <v>-3.8423298814293405</v>
          </cell>
          <cell r="CL110">
            <v>-3.1173772239222797</v>
          </cell>
          <cell r="CM110">
            <v>-6.1319308620638839</v>
          </cell>
          <cell r="CN110">
            <v>-4.811446782766982</v>
          </cell>
          <cell r="CO110">
            <v>-7.7732885577741389</v>
          </cell>
          <cell r="CP110">
            <v>13.320647002854447</v>
          </cell>
          <cell r="CQ110">
            <v>9.7946156165182874</v>
          </cell>
        </row>
        <row r="111">
          <cell r="A111" t="str">
            <v>2001/02</v>
          </cell>
          <cell r="CD111">
            <v>-9.7982208148571495</v>
          </cell>
          <cell r="CE111">
            <v>-9.7615400845168292</v>
          </cell>
          <cell r="CF111">
            <v>2.8940779974448105E-2</v>
          </cell>
          <cell r="CG111">
            <v>-10.694758578864239</v>
          </cell>
          <cell r="CH111">
            <v>11.61884498524887</v>
          </cell>
          <cell r="CI111">
            <v>-9.7382922385785839</v>
          </cell>
          <cell r="CJ111">
            <v>-0.10783111492304442</v>
          </cell>
          <cell r="CK111">
            <v>-17.976891388963899</v>
          </cell>
          <cell r="CL111">
            <v>-9.1040464477579963</v>
          </cell>
          <cell r="CM111">
            <v>-10.44648109552555</v>
          </cell>
          <cell r="CN111">
            <v>-9.0670834300504044</v>
          </cell>
          <cell r="CO111">
            <v>-10.41006398149924</v>
          </cell>
          <cell r="CP111">
            <v>-18.09928499339194</v>
          </cell>
          <cell r="CQ111">
            <v>-19.308869724120537</v>
          </cell>
        </row>
        <row r="112">
          <cell r="A112" t="str">
            <v>2002/03</v>
          </cell>
          <cell r="CD112">
            <v>-1.7975410759758614</v>
          </cell>
          <cell r="CE112">
            <v>1.2116865917590758</v>
          </cell>
          <cell r="CF112">
            <v>2.1817079580631287</v>
          </cell>
          <cell r="CG112">
            <v>-0.27148381770942809</v>
          </cell>
          <cell r="CH112">
            <v>16.708712646332742</v>
          </cell>
          <cell r="CI112">
            <v>-1.7066960647096452</v>
          </cell>
          <cell r="CJ112">
            <v>-0.15000384421418289</v>
          </cell>
          <cell r="CK112">
            <v>1.4223769629981398</v>
          </cell>
          <cell r="CL112">
            <v>0.20816802716556726</v>
          </cell>
          <cell r="CM112">
            <v>-2.1042229058711559</v>
          </cell>
          <cell r="CN112">
            <v>3.2788568374495952</v>
          </cell>
          <cell r="CO112">
            <v>0.89560708019853497</v>
          </cell>
          <cell r="CP112">
            <v>21.96022052172022</v>
          </cell>
          <cell r="CQ112">
            <v>19.145881993456413</v>
          </cell>
        </row>
        <row r="113">
          <cell r="A113" t="str">
            <v>2003/04</v>
          </cell>
          <cell r="CD113">
            <v>5.6345217367847145</v>
          </cell>
          <cell r="CE113">
            <v>9.2433413049869841</v>
          </cell>
          <cell r="CF113">
            <v>2.5068683668869767</v>
          </cell>
          <cell r="CG113">
            <v>4.9682212313087115</v>
          </cell>
          <cell r="CH113">
            <v>46.437954226980082</v>
          </cell>
          <cell r="CI113">
            <v>4.7994261957442053</v>
          </cell>
          <cell r="CJ113">
            <v>1.2921142863673367</v>
          </cell>
          <cell r="CK113">
            <v>6.5129778889966961</v>
          </cell>
          <cell r="CL113">
            <v>-2.4993408141624096</v>
          </cell>
          <cell r="CM113">
            <v>-4.7112235677252308</v>
          </cell>
          <cell r="CN113">
            <v>0.83159949774833652</v>
          </cell>
          <cell r="CO113">
            <v>-1.4558483800975575</v>
          </cell>
          <cell r="CP113">
            <v>22.566626819901735</v>
          </cell>
          <cell r="CQ113">
            <v>19.786101946643342</v>
          </cell>
        </row>
        <row r="114">
          <cell r="A114" t="str">
            <v>2004/05</v>
          </cell>
          <cell r="CD114">
            <v>3.9806293024259753</v>
          </cell>
          <cell r="CE114">
            <v>6.7279713824999199</v>
          </cell>
          <cell r="CF114">
            <v>2.0050334982145159</v>
          </cell>
          <cell r="CG114">
            <v>4.8690998648338368</v>
          </cell>
          <cell r="CH114">
            <v>21.033985477389024</v>
          </cell>
          <cell r="CI114">
            <v>3.1158776300439506</v>
          </cell>
          <cell r="CJ114">
            <v>1.3706813449306026</v>
          </cell>
          <cell r="CK114">
            <v>6.6275187484875264</v>
          </cell>
          <cell r="CL114">
            <v>-9.4120250494023061E-2</v>
          </cell>
          <cell r="CM114">
            <v>-3.2778914496514155</v>
          </cell>
          <cell r="CN114">
            <v>2.5455601334774869</v>
          </cell>
          <cell r="CO114">
            <v>-0.72233162397479234</v>
          </cell>
          <cell r="CP114">
            <v>48.507087428601572</v>
          </cell>
          <cell r="CQ114">
            <v>43.774507234008283</v>
          </cell>
        </row>
        <row r="115">
          <cell r="A115" t="str">
            <v>2005/06</v>
          </cell>
          <cell r="CD115">
            <v>-0.41387422010255026</v>
          </cell>
          <cell r="CE115">
            <v>1.6428436954999404</v>
          </cell>
          <cell r="CF115">
            <v>1.608655481801037</v>
          </cell>
          <cell r="CG115">
            <v>-0.47654395280044559</v>
          </cell>
          <cell r="CH115">
            <v>25.717893968892895</v>
          </cell>
          <cell r="CI115">
            <v>-0.80392577729579973</v>
          </cell>
          <cell r="CJ115">
            <v>0.64807469499268677</v>
          </cell>
          <cell r="CK115">
            <v>9.9768871526381595</v>
          </cell>
          <cell r="CL115">
            <v>8.1993410988236768</v>
          </cell>
          <cell r="CM115">
            <v>4.3829206338091176</v>
          </cell>
          <cell r="CN115">
            <v>10.433944780326222</v>
          </cell>
          <cell r="CO115">
            <v>6.5387050994580864</v>
          </cell>
          <cell r="CP115">
            <v>30.443538800674542</v>
          </cell>
          <cell r="CQ115">
            <v>25.84251825884769</v>
          </cell>
        </row>
        <row r="116">
          <cell r="A116" t="str">
            <v>2006/07</v>
          </cell>
          <cell r="CD116">
            <v>2.8486494145769425</v>
          </cell>
          <cell r="CE116">
            <v>3.9767449148212286</v>
          </cell>
          <cell r="CF116">
            <v>0.87199178398030597</v>
          </cell>
          <cell r="CG116">
            <v>3.6379103255223644</v>
          </cell>
          <cell r="CH116">
            <v>4.032467723257696</v>
          </cell>
          <cell r="CI116">
            <v>2.3075650202563969</v>
          </cell>
          <cell r="CJ116">
            <v>0.87510294504400576</v>
          </cell>
          <cell r="CK116">
            <v>6.3767021312431504</v>
          </cell>
          <cell r="CL116">
            <v>2.3081672910495232</v>
          </cell>
          <cell r="CM116">
            <v>-4.5477262224979942E-2</v>
          </cell>
          <cell r="CN116">
            <v>3.4303345126534657</v>
          </cell>
          <cell r="CO116">
            <v>1.0508740070564127</v>
          </cell>
          <cell r="CP116">
            <v>-0.36577578222757312</v>
          </cell>
          <cell r="CQ116">
            <v>-2.6579050946682004</v>
          </cell>
        </row>
        <row r="117">
          <cell r="A117" t="str">
            <v>2007/08</v>
          </cell>
          <cell r="CD117">
            <v>0.9267408839118696</v>
          </cell>
          <cell r="CE117">
            <v>0.60138170229022681</v>
          </cell>
          <cell r="CF117">
            <v>-0.25909531562184895</v>
          </cell>
          <cell r="CG117">
            <v>-1.4069764332995338</v>
          </cell>
          <cell r="CH117">
            <v>25.206604873638071</v>
          </cell>
          <cell r="CI117">
            <v>0.41004434766345188</v>
          </cell>
          <cell r="CJ117">
            <v>0.85595537079441897</v>
          </cell>
          <cell r="CK117">
            <v>6.6594108195541679</v>
          </cell>
          <cell r="CL117">
            <v>6.0218150235664458</v>
          </cell>
          <cell r="CM117">
            <v>1.5125286544025451</v>
          </cell>
          <cell r="CN117">
            <v>5.6800307682937534</v>
          </cell>
          <cell r="CO117">
            <v>1.18528105918565</v>
          </cell>
          <cell r="CP117">
            <v>52.116751269035547</v>
          </cell>
          <cell r="CQ117">
            <v>45.646969622055792</v>
          </cell>
        </row>
        <row r="118">
          <cell r="A118" t="str">
            <v>2008/09</v>
          </cell>
        </row>
        <row r="119">
          <cell r="A119" t="str">
            <v>2009/10</v>
          </cell>
        </row>
        <row r="120">
          <cell r="A120" t="str">
            <v>2010/11</v>
          </cell>
        </row>
        <row r="121">
          <cell r="A121" t="str">
            <v>2011/12</v>
          </cell>
        </row>
        <row r="122">
          <cell r="A122" t="str">
            <v>2012/13</v>
          </cell>
        </row>
        <row r="123">
          <cell r="A123" t="str">
            <v>2013/14</v>
          </cell>
        </row>
        <row r="124">
          <cell r="A124" t="str">
            <v>2014/15</v>
          </cell>
        </row>
        <row r="125">
          <cell r="A125" t="str">
            <v>2015/16</v>
          </cell>
        </row>
        <row r="126">
          <cell r="A126" t="str">
            <v>2016/17</v>
          </cell>
        </row>
        <row r="127">
          <cell r="A127" t="str">
            <v>2017/18</v>
          </cell>
        </row>
        <row r="128">
          <cell r="A128" t="str">
            <v>2018/19</v>
          </cell>
        </row>
        <row r="129">
          <cell r="A129" t="str">
            <v>2019/20</v>
          </cell>
        </row>
        <row r="130">
          <cell r="A130" t="str">
            <v>2020/21</v>
          </cell>
        </row>
        <row r="131">
          <cell r="A131" t="str">
            <v>2021/22</v>
          </cell>
        </row>
        <row r="132">
          <cell r="A132" t="str">
            <v>2022/23</v>
          </cell>
        </row>
        <row r="133">
          <cell r="A133" t="str">
            <v>2023/24</v>
          </cell>
        </row>
        <row r="134">
          <cell r="A134" t="str">
            <v>2024/25</v>
          </cell>
        </row>
        <row r="135">
          <cell r="A135" t="str">
            <v>2025/26</v>
          </cell>
        </row>
        <row r="136">
          <cell r="A136" t="str">
            <v>2026/27</v>
          </cell>
        </row>
        <row r="137">
          <cell r="A137" t="str">
            <v>2027/28</v>
          </cell>
        </row>
        <row r="138">
          <cell r="A138" t="str">
            <v>2028/29</v>
          </cell>
        </row>
        <row r="139">
          <cell r="A139" t="str">
            <v>2029/30</v>
          </cell>
        </row>
        <row r="140">
          <cell r="A140" t="str">
            <v>2030/31</v>
          </cell>
        </row>
        <row r="141">
          <cell r="A141">
            <v>0</v>
          </cell>
        </row>
        <row r="142">
          <cell r="A142" t="str">
            <v>(00-10)</v>
          </cell>
        </row>
        <row r="143">
          <cell r="A143" t="str">
            <v>(10-31)</v>
          </cell>
        </row>
        <row r="144">
          <cell r="A144" t="str">
            <v>(11-31)</v>
          </cell>
        </row>
        <row r="145">
          <cell r="A145" t="str">
            <v>(12-31)</v>
          </cell>
        </row>
        <row r="146">
          <cell r="A146" t="str">
            <v>(20-31)</v>
          </cell>
        </row>
        <row r="147">
          <cell r="A147" t="str">
            <v xml:space="preserve"> 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B1:K61"/>
  <sheetViews>
    <sheetView showGridLines="0" tabSelected="1" zoomScale="75" zoomScaleNormal="75" workbookViewId="0">
      <pane ySplit="10" topLeftCell="A19" activePane="bottomLeft" state="frozen"/>
      <selection activeCell="B55" sqref="B55:C58"/>
      <selection pane="bottomLeft" activeCell="L1" sqref="L1"/>
    </sheetView>
  </sheetViews>
  <sheetFormatPr defaultColWidth="9.140625" defaultRowHeight="12.75" x14ac:dyDescent="0.2"/>
  <cols>
    <col min="1" max="1" width="9.140625" style="5"/>
    <col min="2" max="2" width="17.5703125" style="6" customWidth="1"/>
    <col min="3" max="5" width="13.140625" style="6" customWidth="1"/>
    <col min="6" max="6" width="12.5703125" style="6" customWidth="1"/>
    <col min="7" max="7" width="10.85546875" style="6" customWidth="1"/>
    <col min="8" max="8" width="11.42578125" style="6" customWidth="1"/>
    <col min="9" max="9" width="18" style="6" customWidth="1"/>
    <col min="10" max="10" width="15.42578125" style="6" customWidth="1"/>
    <col min="11" max="11" width="9.140625" style="6"/>
    <col min="12" max="16384" width="9.140625" style="5"/>
  </cols>
  <sheetData>
    <row r="1" spans="2:11" ht="18.75" x14ac:dyDescent="0.3">
      <c r="B1" s="15" t="s">
        <v>21</v>
      </c>
      <c r="C1" s="15"/>
      <c r="D1" s="15"/>
      <c r="E1" s="15"/>
      <c r="F1" s="15"/>
      <c r="G1" s="15"/>
      <c r="H1" s="15"/>
      <c r="I1" s="15"/>
      <c r="J1" s="15"/>
    </row>
    <row r="2" spans="2:11" x14ac:dyDescent="0.2">
      <c r="B2" s="16"/>
      <c r="C2" s="16"/>
      <c r="D2" s="16"/>
      <c r="E2" s="16"/>
      <c r="F2" s="16"/>
      <c r="G2" s="16"/>
      <c r="H2" s="16"/>
      <c r="I2" s="16"/>
      <c r="J2" s="16"/>
    </row>
    <row r="3" spans="2:11" ht="21" x14ac:dyDescent="0.35">
      <c r="B3" s="18" t="s">
        <v>22</v>
      </c>
      <c r="C3" s="18"/>
      <c r="D3" s="18"/>
      <c r="E3" s="18"/>
      <c r="F3" s="18"/>
      <c r="G3" s="18"/>
      <c r="H3" s="18"/>
      <c r="I3" s="18"/>
      <c r="J3" s="18"/>
    </row>
    <row r="4" spans="2:11" s="2" customFormat="1" ht="9.75" customHeight="1" x14ac:dyDescent="0.25">
      <c r="B4" s="24"/>
      <c r="C4" s="23"/>
      <c r="D4" s="23"/>
      <c r="E4" s="22"/>
      <c r="F4" s="22"/>
      <c r="G4" s="22"/>
      <c r="H4" s="11"/>
      <c r="I4" s="11"/>
      <c r="J4" s="11"/>
      <c r="K4" s="11"/>
    </row>
    <row r="5" spans="2:11" ht="10.35" customHeight="1" x14ac:dyDescent="0.25">
      <c r="B5" s="7"/>
      <c r="I5" s="21"/>
    </row>
    <row r="6" spans="2:11" ht="24" customHeight="1" x14ac:dyDescent="0.25">
      <c r="B6" s="7"/>
      <c r="C6" s="7"/>
      <c r="D6" s="7"/>
      <c r="E6" s="7"/>
      <c r="F6" s="7"/>
      <c r="G6" s="7"/>
      <c r="H6" s="7"/>
      <c r="I6" s="7"/>
      <c r="J6" s="7"/>
      <c r="K6" s="53"/>
    </row>
    <row r="7" spans="2:11" s="114" customFormat="1" ht="20.45" customHeight="1" x14ac:dyDescent="0.25">
      <c r="B7" s="110"/>
      <c r="C7" s="109" t="s">
        <v>11</v>
      </c>
      <c r="D7" s="109"/>
      <c r="E7" s="109"/>
      <c r="F7" s="79" t="s">
        <v>12</v>
      </c>
      <c r="G7" s="79"/>
      <c r="H7" s="79"/>
      <c r="I7" s="119" t="s">
        <v>23</v>
      </c>
      <c r="J7" s="118"/>
      <c r="K7" s="113"/>
    </row>
    <row r="8" spans="2:11" ht="35.1" customHeight="1" x14ac:dyDescent="0.25">
      <c r="B8" s="55" t="s">
        <v>2</v>
      </c>
      <c r="C8" s="117" t="s">
        <v>13</v>
      </c>
      <c r="D8" s="117" t="s">
        <v>24</v>
      </c>
      <c r="E8" s="117" t="s">
        <v>16</v>
      </c>
      <c r="F8" s="88" t="s">
        <v>14</v>
      </c>
      <c r="G8" s="88" t="s">
        <v>25</v>
      </c>
      <c r="H8" s="117" t="s">
        <v>17</v>
      </c>
      <c r="I8" s="56" t="s">
        <v>18</v>
      </c>
      <c r="J8" s="56" t="s">
        <v>51</v>
      </c>
      <c r="K8" s="53"/>
    </row>
    <row r="9" spans="2:11" ht="15.75" x14ac:dyDescent="0.25">
      <c r="B9" s="31" t="s">
        <v>0</v>
      </c>
      <c r="C9" s="35"/>
      <c r="D9" s="35"/>
      <c r="E9" s="35"/>
      <c r="F9" s="35"/>
      <c r="G9" s="35"/>
      <c r="H9" s="35"/>
      <c r="I9" s="35"/>
      <c r="J9" s="35"/>
      <c r="K9" s="53"/>
    </row>
    <row r="10" spans="2:11" ht="15" customHeight="1" x14ac:dyDescent="0.25">
      <c r="B10" s="35">
        <v>2010</v>
      </c>
      <c r="C10" s="86">
        <v>56.105199574043539</v>
      </c>
      <c r="D10" s="86">
        <v>53.238984935283149</v>
      </c>
      <c r="E10" s="86">
        <v>56.049340023154755</v>
      </c>
      <c r="F10" s="93">
        <v>463.97549324838582</v>
      </c>
      <c r="G10" s="93">
        <v>502.93295270490057</v>
      </c>
      <c r="H10" s="93">
        <v>464.61005757715617</v>
      </c>
      <c r="I10" s="94">
        <v>15.736712711423055</v>
      </c>
      <c r="J10" s="95">
        <v>23.164717952116533</v>
      </c>
      <c r="K10" s="53"/>
    </row>
    <row r="11" spans="2:11" ht="15" customHeight="1" x14ac:dyDescent="0.25">
      <c r="B11" s="34">
        <v>2011</v>
      </c>
      <c r="C11" s="89">
        <v>56.400217993607818</v>
      </c>
      <c r="D11" s="89">
        <v>52.393766859256047</v>
      </c>
      <c r="E11" s="89">
        <v>56.322611698464129</v>
      </c>
      <c r="F11" s="90">
        <v>467.0149436096155</v>
      </c>
      <c r="G11" s="90">
        <v>531.39689259215413</v>
      </c>
      <c r="H11" s="90">
        <v>467.95303171171099</v>
      </c>
      <c r="I11" s="91">
        <v>15.104067401554437</v>
      </c>
      <c r="J11" s="92">
        <v>21.667665026677447</v>
      </c>
      <c r="K11" s="53"/>
    </row>
    <row r="12" spans="2:11" ht="15" customHeight="1" x14ac:dyDescent="0.25">
      <c r="B12" s="35">
        <v>2012</v>
      </c>
      <c r="C12" s="86">
        <v>56.068682560610171</v>
      </c>
      <c r="D12" s="86">
        <v>54.833391582109797</v>
      </c>
      <c r="E12" s="86">
        <v>56.035369837481369</v>
      </c>
      <c r="F12" s="93">
        <v>467.42750074141782</v>
      </c>
      <c r="G12" s="93">
        <v>605.69133122581286</v>
      </c>
      <c r="H12" s="93">
        <v>470.04196605133279</v>
      </c>
      <c r="I12" s="94">
        <v>13.171634415483769</v>
      </c>
      <c r="J12" s="95">
        <v>18.447316724552675</v>
      </c>
      <c r="K12" s="53"/>
    </row>
    <row r="13" spans="2:11" ht="15" customHeight="1" x14ac:dyDescent="0.25">
      <c r="B13" s="34">
        <v>2013</v>
      </c>
      <c r="C13" s="89">
        <v>56.091355330673416</v>
      </c>
      <c r="D13" s="89">
        <v>54.588413375281611</v>
      </c>
      <c r="E13" s="89">
        <v>56.05180944373047</v>
      </c>
      <c r="F13" s="90">
        <v>469.20168325380439</v>
      </c>
      <c r="G13" s="90">
        <v>641.46086480588212</v>
      </c>
      <c r="H13" s="90">
        <v>472.33954244046413</v>
      </c>
      <c r="I13" s="91">
        <v>11.637953753724057</v>
      </c>
      <c r="J13" s="92">
        <v>16.036325681534802</v>
      </c>
      <c r="K13" s="53"/>
    </row>
    <row r="14" spans="2:11" ht="15" customHeight="1" x14ac:dyDescent="0.25">
      <c r="B14" s="35">
        <v>2014</v>
      </c>
      <c r="C14" s="86">
        <v>57.212238699556835</v>
      </c>
      <c r="D14" s="86">
        <v>56.92903537150724</v>
      </c>
      <c r="E14" s="86">
        <v>57.204464938000442</v>
      </c>
      <c r="F14" s="93">
        <v>473.46867037945412</v>
      </c>
      <c r="G14" s="93">
        <v>669.16221284445373</v>
      </c>
      <c r="H14" s="93">
        <v>477.05633262647081</v>
      </c>
      <c r="I14" s="94">
        <v>11.368670009225964</v>
      </c>
      <c r="J14" s="95">
        <v>15.414385400178221</v>
      </c>
      <c r="K14" s="53"/>
    </row>
    <row r="15" spans="2:11" ht="15" customHeight="1" x14ac:dyDescent="0.25">
      <c r="B15" s="34">
        <v>2015</v>
      </c>
      <c r="C15" s="89">
        <v>59.891070666491252</v>
      </c>
      <c r="D15" s="89">
        <v>62.557801014783394</v>
      </c>
      <c r="E15" s="89">
        <v>59.968156909886979</v>
      </c>
      <c r="F15" s="90">
        <v>475.59589711072118</v>
      </c>
      <c r="G15" s="90">
        <v>695.09302929156217</v>
      </c>
      <c r="H15" s="90">
        <v>479.87832576362115</v>
      </c>
      <c r="I15" s="91">
        <v>10.929296834464898</v>
      </c>
      <c r="J15" s="92">
        <v>14.772902620681627</v>
      </c>
      <c r="K15" s="53"/>
    </row>
    <row r="16" spans="2:11" ht="15" customHeight="1" x14ac:dyDescent="0.25">
      <c r="B16" s="35">
        <v>2016</v>
      </c>
      <c r="C16" s="86">
        <v>61.558220680632864</v>
      </c>
      <c r="D16" s="86">
        <v>68.682946415924008</v>
      </c>
      <c r="E16" s="86">
        <v>61.797392693519932</v>
      </c>
      <c r="F16" s="93">
        <v>481.56761886477238</v>
      </c>
      <c r="G16" s="93">
        <v>721.78991734140823</v>
      </c>
      <c r="H16" s="93">
        <v>487.08701318006024</v>
      </c>
      <c r="I16" s="94">
        <v>11.30731075089391</v>
      </c>
      <c r="J16" s="95">
        <v>15.145275551439083</v>
      </c>
      <c r="K16" s="53"/>
    </row>
    <row r="17" spans="2:11" ht="15" customHeight="1" x14ac:dyDescent="0.25">
      <c r="B17" s="38">
        <v>2017</v>
      </c>
      <c r="C17" s="89">
        <v>62.963085064124918</v>
      </c>
      <c r="D17" s="89">
        <v>70.478221443041548</v>
      </c>
      <c r="E17" s="89">
        <v>63.208954236480864</v>
      </c>
      <c r="F17" s="90">
        <v>482.30170545770812</v>
      </c>
      <c r="G17" s="90">
        <v>721.77807888080986</v>
      </c>
      <c r="H17" s="90">
        <v>487.77068211153272</v>
      </c>
      <c r="I17" s="91">
        <v>11.292642674625858</v>
      </c>
      <c r="J17" s="92">
        <v>14.820809846141431</v>
      </c>
      <c r="K17" s="53"/>
    </row>
    <row r="18" spans="2:11" ht="15" customHeight="1" x14ac:dyDescent="0.25">
      <c r="B18" s="36">
        <v>2018</v>
      </c>
      <c r="C18" s="86">
        <v>63.761353756603427</v>
      </c>
      <c r="D18" s="86">
        <v>69.893795672577369</v>
      </c>
      <c r="E18" s="86">
        <v>63.934692219813741</v>
      </c>
      <c r="F18" s="93">
        <v>486.64219729393301</v>
      </c>
      <c r="G18" s="93">
        <v>671.40309897423117</v>
      </c>
      <c r="H18" s="93">
        <v>490.62107098886037</v>
      </c>
      <c r="I18" s="94">
        <v>11.321385251682361</v>
      </c>
      <c r="J18" s="95">
        <v>14.508311966258102</v>
      </c>
      <c r="K18" s="53"/>
    </row>
    <row r="19" spans="2:11" ht="15" customHeight="1" x14ac:dyDescent="0.25">
      <c r="B19" s="38">
        <v>2019</v>
      </c>
      <c r="C19" s="89">
        <v>64.108783514965253</v>
      </c>
      <c r="D19" s="89">
        <v>70.92401519428897</v>
      </c>
      <c r="E19" s="89">
        <v>64.298943058484326</v>
      </c>
      <c r="F19" s="90">
        <v>491.87579362380023</v>
      </c>
      <c r="G19" s="90">
        <v>670.04295484394129</v>
      </c>
      <c r="H19" s="90">
        <v>495.75583687645593</v>
      </c>
      <c r="I19" s="91">
        <v>11.474440889776954</v>
      </c>
      <c r="J19" s="92">
        <v>14.436965367801696</v>
      </c>
      <c r="K19" s="53"/>
    </row>
    <row r="20" spans="2:11" ht="15" customHeight="1" x14ac:dyDescent="0.25">
      <c r="B20" s="125">
        <v>2020</v>
      </c>
      <c r="C20" s="129">
        <v>64.620470154965744</v>
      </c>
      <c r="D20" s="129">
        <v>70.69207180717423</v>
      </c>
      <c r="E20" s="129">
        <v>64.75913069114263</v>
      </c>
      <c r="F20" s="130">
        <v>493.90423397228682</v>
      </c>
      <c r="G20" s="130">
        <v>674.9347873823823</v>
      </c>
      <c r="H20" s="130">
        <v>497.32815795848592</v>
      </c>
      <c r="I20" s="131">
        <v>10.963815862982596</v>
      </c>
      <c r="J20" s="132">
        <v>13.596905759730721</v>
      </c>
      <c r="K20" s="53"/>
    </row>
    <row r="21" spans="2:11" ht="15" customHeight="1" x14ac:dyDescent="0.25">
      <c r="B21" s="38">
        <v>2021</v>
      </c>
      <c r="C21" s="89">
        <v>65.931067595121974</v>
      </c>
      <c r="D21" s="89">
        <v>72.908200249113619</v>
      </c>
      <c r="E21" s="89">
        <v>66.080302591104783</v>
      </c>
      <c r="F21" s="90">
        <v>508.16324003444345</v>
      </c>
      <c r="G21" s="90">
        <v>661.63685804204522</v>
      </c>
      <c r="H21" s="90">
        <v>510.79823696777373</v>
      </c>
      <c r="I21" s="91">
        <v>9.6249651406161796</v>
      </c>
      <c r="J21" s="92">
        <v>11.555610864718052</v>
      </c>
      <c r="K21" s="53"/>
    </row>
    <row r="22" spans="2:11" ht="15" customHeight="1" x14ac:dyDescent="0.25">
      <c r="B22" s="36">
        <v>2022</v>
      </c>
      <c r="C22" s="86">
        <v>66.237241334779355</v>
      </c>
      <c r="D22" s="86">
        <v>72.518936751823446</v>
      </c>
      <c r="E22" s="86">
        <v>66.3693487434887</v>
      </c>
      <c r="F22" s="93">
        <v>487.71311468803646</v>
      </c>
      <c r="G22" s="93">
        <v>639.9673429631199</v>
      </c>
      <c r="H22" s="93">
        <v>490.17742990590546</v>
      </c>
      <c r="I22" s="94">
        <v>12.768278966300372</v>
      </c>
      <c r="J22" s="95">
        <v>14.204044967158138</v>
      </c>
      <c r="K22" s="53"/>
    </row>
    <row r="23" spans="2:11" ht="15" customHeight="1" x14ac:dyDescent="0.25">
      <c r="B23" s="38">
        <v>2023</v>
      </c>
      <c r="C23" s="89">
        <v>66.837286466388861</v>
      </c>
      <c r="D23" s="89">
        <v>73.378166303209568</v>
      </c>
      <c r="E23" s="89">
        <v>66.987227779013708</v>
      </c>
      <c r="F23" s="90">
        <v>457.40808427150279</v>
      </c>
      <c r="G23" s="90">
        <v>630.06686206923951</v>
      </c>
      <c r="H23" s="90">
        <v>460.55136266293033</v>
      </c>
      <c r="I23" s="91">
        <v>13.617711463773368</v>
      </c>
      <c r="J23" s="92">
        <v>14.416900358619722</v>
      </c>
      <c r="K23" s="53"/>
    </row>
    <row r="24" spans="2:11" ht="15" customHeight="1" x14ac:dyDescent="0.25">
      <c r="B24" s="36">
        <v>2024</v>
      </c>
      <c r="C24" s="86">
        <v>67.518315985039123</v>
      </c>
      <c r="D24" s="86">
        <v>72.165803393830402</v>
      </c>
      <c r="E24" s="86">
        <v>67.633718072915201</v>
      </c>
      <c r="F24" s="93">
        <v>457.46481176334072</v>
      </c>
      <c r="G24" s="93">
        <v>651.57901934536528</v>
      </c>
      <c r="H24" s="93">
        <v>460.98006040744826</v>
      </c>
      <c r="I24" s="94">
        <v>12.994195632850481</v>
      </c>
      <c r="J24" s="95">
        <v>13.345611294612231</v>
      </c>
      <c r="K24" s="53"/>
    </row>
    <row r="25" spans="2:11" ht="15" customHeight="1" x14ac:dyDescent="0.25">
      <c r="B25" s="138" t="s">
        <v>46</v>
      </c>
      <c r="C25" s="145">
        <v>67.338541733592805</v>
      </c>
      <c r="D25" s="145">
        <v>73.248458573714345</v>
      </c>
      <c r="E25" s="145">
        <v>67.496258633598345</v>
      </c>
      <c r="F25" s="140">
        <v>462.57434161191657</v>
      </c>
      <c r="G25" s="140">
        <v>700.46709130079262</v>
      </c>
      <c r="H25" s="140">
        <v>466.94338311297241</v>
      </c>
      <c r="I25" s="146">
        <v>13.218630063747948</v>
      </c>
      <c r="J25" s="147">
        <v>13.218630063747948</v>
      </c>
      <c r="K25" s="53"/>
    </row>
    <row r="26" spans="2:11" ht="10.35" customHeight="1" x14ac:dyDescent="0.25">
      <c r="B26" s="37"/>
      <c r="C26" s="83"/>
      <c r="D26" s="83"/>
      <c r="E26" s="83"/>
      <c r="F26" s="96"/>
      <c r="G26" s="96"/>
      <c r="H26" s="96"/>
      <c r="I26" s="97"/>
      <c r="J26" s="98"/>
      <c r="K26" s="53"/>
    </row>
    <row r="27" spans="2:11" ht="15" customHeight="1" x14ac:dyDescent="0.25">
      <c r="B27" s="31" t="s">
        <v>3</v>
      </c>
      <c r="C27" s="86"/>
      <c r="D27" s="86"/>
      <c r="E27" s="86"/>
      <c r="F27" s="93"/>
      <c r="G27" s="93"/>
      <c r="H27" s="93"/>
      <c r="I27" s="94"/>
      <c r="J27" s="95"/>
      <c r="K27" s="53"/>
    </row>
    <row r="28" spans="2:11" ht="10.35" customHeight="1" x14ac:dyDescent="0.25">
      <c r="B28" s="36"/>
      <c r="C28" s="86"/>
      <c r="D28" s="86"/>
      <c r="E28" s="86"/>
      <c r="F28" s="93"/>
      <c r="G28" s="93"/>
      <c r="H28" s="93"/>
      <c r="I28" s="94"/>
      <c r="J28" s="95"/>
      <c r="K28" s="53"/>
    </row>
    <row r="29" spans="2:11" ht="15" customHeight="1" x14ac:dyDescent="0.25">
      <c r="B29" s="149">
        <v>2026</v>
      </c>
      <c r="C29" s="156">
        <v>67.821521042918789</v>
      </c>
      <c r="D29" s="156">
        <v>73.548458573714342</v>
      </c>
      <c r="E29" s="156">
        <v>67.974810585676067</v>
      </c>
      <c r="F29" s="157">
        <v>465.35451194315016</v>
      </c>
      <c r="G29" s="157">
        <v>704.67704773385788</v>
      </c>
      <c r="H29" s="157">
        <v>469.74981231432582</v>
      </c>
      <c r="I29" s="164">
        <v>13.346621090950075</v>
      </c>
      <c r="J29" s="164">
        <v>12.980280643494337</v>
      </c>
      <c r="K29" s="53"/>
    </row>
    <row r="30" spans="2:11" ht="15" customHeight="1" x14ac:dyDescent="0.25">
      <c r="B30" s="36">
        <v>2027</v>
      </c>
      <c r="C30" s="86">
        <v>68.321088162277221</v>
      </c>
      <c r="D30" s="86">
        <v>73.848458573714339</v>
      </c>
      <c r="E30" s="86">
        <v>68.469507329202187</v>
      </c>
      <c r="F30" s="93">
        <v>468.63643639000372</v>
      </c>
      <c r="G30" s="93">
        <v>709.64680040787277</v>
      </c>
      <c r="H30" s="93">
        <v>473.06273472803957</v>
      </c>
      <c r="I30" s="165">
        <v>13.630847925454587</v>
      </c>
      <c r="J30" s="165">
        <v>12.920134023433388</v>
      </c>
      <c r="K30" s="53"/>
    </row>
    <row r="31" spans="2:11" ht="15" customHeight="1" x14ac:dyDescent="0.25">
      <c r="B31" s="38">
        <v>2028</v>
      </c>
      <c r="C31" s="89">
        <v>68.827293854756363</v>
      </c>
      <c r="D31" s="89">
        <v>74.148458573714336</v>
      </c>
      <c r="E31" s="89">
        <v>68.970639492299014</v>
      </c>
      <c r="F31" s="90">
        <v>470.52229730103033</v>
      </c>
      <c r="G31" s="90">
        <v>712.50252193868982</v>
      </c>
      <c r="H31" s="90">
        <v>474.96640770481275</v>
      </c>
      <c r="I31" s="166">
        <v>13.880919627452663</v>
      </c>
      <c r="J31" s="166">
        <v>12.864684902231815</v>
      </c>
      <c r="K31" s="53"/>
    </row>
    <row r="32" spans="2:11" ht="15" customHeight="1" x14ac:dyDescent="0.25">
      <c r="B32" s="36">
        <v>2029</v>
      </c>
      <c r="C32" s="86">
        <v>69.333096421176734</v>
      </c>
      <c r="D32" s="86">
        <v>74.448458573714333</v>
      </c>
      <c r="E32" s="86">
        <v>69.471339054409867</v>
      </c>
      <c r="F32" s="93">
        <v>472.40815821205791</v>
      </c>
      <c r="G32" s="93">
        <v>715.35824346950824</v>
      </c>
      <c r="H32" s="93">
        <v>476.87008068158696</v>
      </c>
      <c r="I32" s="165">
        <v>14.121388005467425</v>
      </c>
      <c r="J32" s="165">
        <v>12.799501398205692</v>
      </c>
      <c r="K32" s="53"/>
    </row>
    <row r="33" spans="2:11" ht="15" customHeight="1" x14ac:dyDescent="0.25">
      <c r="B33" s="38">
        <v>2030</v>
      </c>
      <c r="C33" s="89">
        <v>69.842747661984731</v>
      </c>
      <c r="D33" s="89">
        <v>74.748458573714331</v>
      </c>
      <c r="E33" s="89">
        <v>69.975751119767594</v>
      </c>
      <c r="F33" s="90">
        <v>474.2940191230835</v>
      </c>
      <c r="G33" s="90">
        <v>718.21396500032392</v>
      </c>
      <c r="H33" s="90">
        <v>478.77375365835911</v>
      </c>
      <c r="I33" s="166">
        <v>14.405721276762181</v>
      </c>
      <c r="J33" s="166">
        <v>12.769291218938623</v>
      </c>
      <c r="K33" s="53"/>
    </row>
    <row r="34" spans="2:11" ht="10.35" customHeight="1" x14ac:dyDescent="0.25">
      <c r="B34" s="36"/>
      <c r="C34" s="86"/>
      <c r="D34" s="86"/>
      <c r="E34" s="86"/>
      <c r="F34" s="93"/>
      <c r="G34" s="93"/>
      <c r="H34" s="93"/>
      <c r="I34" s="165"/>
      <c r="J34" s="165"/>
      <c r="K34" s="53"/>
    </row>
    <row r="35" spans="2:11" ht="15" customHeight="1" x14ac:dyDescent="0.25">
      <c r="B35" s="36">
        <v>2031</v>
      </c>
      <c r="C35" s="86">
        <v>70.356852161453403</v>
      </c>
      <c r="D35" s="86">
        <v>75.048458573714328</v>
      </c>
      <c r="E35" s="86">
        <v>70.48446337662169</v>
      </c>
      <c r="F35" s="93">
        <v>476.17988003410886</v>
      </c>
      <c r="G35" s="93">
        <v>721.06968653113915</v>
      </c>
      <c r="H35" s="93">
        <v>480.67742663513116</v>
      </c>
      <c r="I35" s="165">
        <v>14.686531290679794</v>
      </c>
      <c r="J35" s="165">
        <v>12.726069644170865</v>
      </c>
      <c r="K35" s="53"/>
    </row>
    <row r="36" spans="2:11" ht="15" customHeight="1" x14ac:dyDescent="0.25">
      <c r="B36" s="38">
        <v>2032</v>
      </c>
      <c r="C36" s="89">
        <v>70.874221705803819</v>
      </c>
      <c r="D36" s="89">
        <v>75.348458573714325</v>
      </c>
      <c r="E36" s="89">
        <v>70.996316196291332</v>
      </c>
      <c r="F36" s="90">
        <v>478.06574094513485</v>
      </c>
      <c r="G36" s="90">
        <v>723.9254080619553</v>
      </c>
      <c r="H36" s="90">
        <v>482.58109961190377</v>
      </c>
      <c r="I36" s="166">
        <v>14.962717108402114</v>
      </c>
      <c r="J36" s="166">
        <v>12.674518744679</v>
      </c>
      <c r="K36" s="53"/>
    </row>
    <row r="37" spans="2:11" ht="15" customHeight="1" x14ac:dyDescent="0.25">
      <c r="B37" s="36">
        <v>2033</v>
      </c>
      <c r="C37" s="86">
        <v>71.395016424052301</v>
      </c>
      <c r="D37" s="86">
        <v>75.648458573714322</v>
      </c>
      <c r="E37" s="86">
        <v>71.511464353434803</v>
      </c>
      <c r="F37" s="93">
        <v>479.95160185616027</v>
      </c>
      <c r="G37" s="93">
        <v>726.78112959277041</v>
      </c>
      <c r="H37" s="93">
        <v>484.48477258867581</v>
      </c>
      <c r="I37" s="165">
        <v>15.290003466169827</v>
      </c>
      <c r="J37" s="165">
        <v>12.623765831919773</v>
      </c>
      <c r="K37" s="53"/>
    </row>
    <row r="38" spans="2:11" ht="15" customHeight="1" x14ac:dyDescent="0.25">
      <c r="B38" s="38">
        <v>2034</v>
      </c>
      <c r="C38" s="89">
        <v>71.918277112376117</v>
      </c>
      <c r="D38" s="89">
        <v>75.948458573714319</v>
      </c>
      <c r="E38" s="89">
        <v>72.02897224043457</v>
      </c>
      <c r="F38" s="90">
        <v>481.83746276718807</v>
      </c>
      <c r="G38" s="90">
        <v>729.63685112358928</v>
      </c>
      <c r="H38" s="90">
        <v>486.38844556545024</v>
      </c>
      <c r="I38" s="166">
        <v>15.591163885008868</v>
      </c>
      <c r="J38" s="166">
        <v>12.571896915852122</v>
      </c>
      <c r="K38" s="53"/>
    </row>
    <row r="39" spans="2:11" ht="15" customHeight="1" x14ac:dyDescent="0.25">
      <c r="B39" s="36">
        <v>2035</v>
      </c>
      <c r="C39" s="86">
        <v>72.445745963607521</v>
      </c>
      <c r="D39" s="86">
        <v>76.248458573714316</v>
      </c>
      <c r="E39" s="86">
        <v>72.55053569132771</v>
      </c>
      <c r="F39" s="93">
        <v>483.73073374073232</v>
      </c>
      <c r="G39" s="93">
        <v>732.50379356415237</v>
      </c>
      <c r="H39" s="93">
        <v>488.29959859321167</v>
      </c>
      <c r="I39" s="165">
        <v>15.901401650678771</v>
      </c>
      <c r="J39" s="165">
        <v>12.519216475179363</v>
      </c>
      <c r="K39" s="53"/>
    </row>
    <row r="40" spans="2:11" ht="10.35" customHeight="1" x14ac:dyDescent="0.25">
      <c r="B40" s="39"/>
      <c r="C40" s="83"/>
      <c r="D40" s="83"/>
      <c r="E40" s="83"/>
      <c r="F40" s="96"/>
      <c r="G40" s="96"/>
      <c r="H40" s="96"/>
      <c r="I40" s="167"/>
      <c r="J40" s="167"/>
      <c r="K40" s="53"/>
    </row>
    <row r="41" spans="2:11" ht="15" customHeight="1" x14ac:dyDescent="0.25">
      <c r="B41" s="36">
        <v>2036</v>
      </c>
      <c r="C41" s="86">
        <v>72.976535780969428</v>
      </c>
      <c r="D41" s="86">
        <v>76.548458573714314</v>
      </c>
      <c r="E41" s="86">
        <v>73.07528912424408</v>
      </c>
      <c r="F41" s="93">
        <v>485.63144389295462</v>
      </c>
      <c r="G41" s="93">
        <v>735.38200100448205</v>
      </c>
      <c r="H41" s="93">
        <v>490.21826106312534</v>
      </c>
      <c r="I41" s="165">
        <v>16.200151585409291</v>
      </c>
      <c r="J41" s="165">
        <v>12.463369943108091</v>
      </c>
      <c r="K41" s="53"/>
    </row>
    <row r="42" spans="2:11" ht="15" customHeight="1" x14ac:dyDescent="0.25">
      <c r="B42" s="38">
        <v>2037</v>
      </c>
      <c r="C42" s="89">
        <v>73.512257719206659</v>
      </c>
      <c r="D42" s="89">
        <v>76.848458573714311</v>
      </c>
      <c r="E42" s="89">
        <v>73.604799705257932</v>
      </c>
      <c r="F42" s="90">
        <v>487.53962245442119</v>
      </c>
      <c r="G42" s="90">
        <v>738.27151770784133</v>
      </c>
      <c r="H42" s="90">
        <v>492.14446248184208</v>
      </c>
      <c r="I42" s="166">
        <v>16.454125854802978</v>
      </c>
      <c r="J42" s="166">
        <v>12.391028377330162</v>
      </c>
      <c r="K42" s="53"/>
    </row>
    <row r="43" spans="2:11" ht="15" customHeight="1" x14ac:dyDescent="0.25">
      <c r="B43" s="36">
        <v>2038</v>
      </c>
      <c r="C43" s="86">
        <v>74.052852224751049</v>
      </c>
      <c r="D43" s="86">
        <v>77.148458573714308</v>
      </c>
      <c r="E43" s="86">
        <v>74.139007305569848</v>
      </c>
      <c r="F43" s="93">
        <v>489.4552987705469</v>
      </c>
      <c r="G43" s="93">
        <v>741.17238811140589</v>
      </c>
      <c r="H43" s="93">
        <v>494.07823247194591</v>
      </c>
      <c r="I43" s="165">
        <v>16.697759157944294</v>
      </c>
      <c r="J43" s="165">
        <v>12.312101031851572</v>
      </c>
      <c r="K43" s="53"/>
    </row>
    <row r="44" spans="2:11" ht="15" customHeight="1" x14ac:dyDescent="0.25">
      <c r="B44" s="38">
        <v>2039</v>
      </c>
      <c r="C44" s="89">
        <v>74.598085201062219</v>
      </c>
      <c r="D44" s="89">
        <v>77.448458573714305</v>
      </c>
      <c r="E44" s="89">
        <v>74.677681972884983</v>
      </c>
      <c r="F44" s="90">
        <v>491.37850230206288</v>
      </c>
      <c r="G44" s="90">
        <v>744.08465682697295</v>
      </c>
      <c r="H44" s="90">
        <v>496.01960077242614</v>
      </c>
      <c r="I44" s="166">
        <v>16.945939953610083</v>
      </c>
      <c r="J44" s="166">
        <v>12.234156802896484</v>
      </c>
      <c r="K44" s="53"/>
    </row>
    <row r="45" spans="2:11" ht="15" customHeight="1" x14ac:dyDescent="0.25">
      <c r="B45" s="36">
        <v>2040</v>
      </c>
      <c r="C45" s="86">
        <v>75.147909927883916</v>
      </c>
      <c r="D45" s="86">
        <v>77.748458573714302</v>
      </c>
      <c r="E45" s="86">
        <v>75.220776217778322</v>
      </c>
      <c r="F45" s="93">
        <v>493.30926262545097</v>
      </c>
      <c r="G45" s="93">
        <v>747.00836864161863</v>
      </c>
      <c r="H45" s="93">
        <v>497.96859723911626</v>
      </c>
      <c r="I45" s="165">
        <v>17.198497220401961</v>
      </c>
      <c r="J45" s="165">
        <v>12.156633388277429</v>
      </c>
      <c r="K45" s="53"/>
    </row>
    <row r="46" spans="2:11" ht="10.35" customHeight="1" x14ac:dyDescent="0.25">
      <c r="B46" s="36"/>
      <c r="C46" s="86"/>
      <c r="D46" s="86"/>
      <c r="E46" s="86"/>
      <c r="F46" s="93"/>
      <c r="G46" s="93"/>
      <c r="H46" s="93"/>
      <c r="I46" s="165"/>
      <c r="J46" s="165"/>
      <c r="K46" s="53"/>
    </row>
    <row r="47" spans="2:11" ht="15" customHeight="1" x14ac:dyDescent="0.25">
      <c r="B47" s="38">
        <v>2041</v>
      </c>
      <c r="C47" s="89">
        <v>75.702110743879928</v>
      </c>
      <c r="D47" s="89">
        <v>78.048458573714299</v>
      </c>
      <c r="E47" s="89">
        <v>75.768078238067318</v>
      </c>
      <c r="F47" s="90">
        <v>495.2476094334109</v>
      </c>
      <c r="G47" s="90">
        <v>749.94356851840507</v>
      </c>
      <c r="H47" s="90">
        <v>499.92525184516523</v>
      </c>
      <c r="I47" s="166">
        <v>17.46479720436313</v>
      </c>
      <c r="J47" s="166">
        <v>12.07900259467795</v>
      </c>
      <c r="K47" s="53"/>
    </row>
    <row r="48" spans="2:11" ht="15" customHeight="1" x14ac:dyDescent="0.25">
      <c r="B48" s="36">
        <v>2042</v>
      </c>
      <c r="C48" s="86">
        <v>76.260264283763263</v>
      </c>
      <c r="D48" s="86">
        <v>78.348458573714296</v>
      </c>
      <c r="E48" s="86">
        <v>76.319174384161727</v>
      </c>
      <c r="F48" s="93">
        <v>497.19357253530848</v>
      </c>
      <c r="G48" s="93">
        <v>752.89030159705999</v>
      </c>
      <c r="H48" s="93">
        <v>501.88959468149005</v>
      </c>
      <c r="I48" s="165">
        <v>17.734322564060438</v>
      </c>
      <c r="J48" s="165">
        <v>12.001977474737528</v>
      </c>
      <c r="K48" s="53"/>
    </row>
    <row r="49" spans="2:11" ht="15" customHeight="1" x14ac:dyDescent="0.25">
      <c r="B49" s="38">
        <v>2043</v>
      </c>
      <c r="C49" s="89">
        <v>76.822287316840118</v>
      </c>
      <c r="D49" s="89">
        <v>78.648458573714294</v>
      </c>
      <c r="E49" s="89">
        <v>76.8739820523448</v>
      </c>
      <c r="F49" s="90">
        <v>499.14718185764741</v>
      </c>
      <c r="G49" s="90">
        <v>755.8486131946903</v>
      </c>
      <c r="H49" s="90">
        <v>503.86165595725208</v>
      </c>
      <c r="I49" s="166">
        <v>18.007382801986925</v>
      </c>
      <c r="J49" s="166">
        <v>11.925116159855124</v>
      </c>
      <c r="K49" s="53"/>
    </row>
    <row r="50" spans="2:11" ht="15" customHeight="1" x14ac:dyDescent="0.25">
      <c r="B50" s="36">
        <v>2044</v>
      </c>
      <c r="C50" s="86">
        <v>77.388399895534747</v>
      </c>
      <c r="D50" s="86">
        <v>78.948458573714291</v>
      </c>
      <c r="E50" s="86">
        <v>77.432713533935015</v>
      </c>
      <c r="F50" s="93">
        <v>501.1084674445143</v>
      </c>
      <c r="G50" s="93">
        <v>758.81854880645722</v>
      </c>
      <c r="H50" s="93">
        <v>505.84146600030613</v>
      </c>
      <c r="I50" s="165">
        <v>18.286826098546367</v>
      </c>
      <c r="J50" s="165">
        <v>11.848553434622374</v>
      </c>
      <c r="K50" s="53"/>
    </row>
    <row r="51" spans="2:11" ht="15" customHeight="1" x14ac:dyDescent="0.25">
      <c r="B51" s="38">
        <v>2045</v>
      </c>
      <c r="C51" s="89">
        <v>77.958999518025394</v>
      </c>
      <c r="D51" s="89">
        <v>79.248458573714288</v>
      </c>
      <c r="E51" s="89">
        <v>77.995753410665401</v>
      </c>
      <c r="F51" s="90">
        <v>503.07745945804959</v>
      </c>
      <c r="G51" s="90">
        <v>761.80015410628755</v>
      </c>
      <c r="H51" s="90">
        <v>507.82905525767552</v>
      </c>
      <c r="I51" s="166">
        <v>18.573868858406883</v>
      </c>
      <c r="J51" s="166">
        <v>11.772149817087261</v>
      </c>
      <c r="K51" s="53"/>
    </row>
    <row r="52" spans="2:11" ht="15" customHeight="1" x14ac:dyDescent="0.25">
      <c r="B52" s="36">
        <v>2046</v>
      </c>
      <c r="C52" s="86">
        <v>78.533750127006613</v>
      </c>
      <c r="D52" s="86">
        <v>79.548458573714285</v>
      </c>
      <c r="E52" s="86">
        <v>78.56277310441132</v>
      </c>
      <c r="F52" s="93">
        <v>505.05418817890603</v>
      </c>
      <c r="G52" s="93">
        <v>764.79347494756905</v>
      </c>
      <c r="H52" s="93">
        <v>509.82445429601574</v>
      </c>
      <c r="I52" s="165">
        <v>18.869780409828781</v>
      </c>
      <c r="J52" s="165">
        <v>11.695960349878657</v>
      </c>
      <c r="K52" s="53"/>
    </row>
    <row r="53" spans="2:11" ht="10.35" customHeight="1" x14ac:dyDescent="0.25">
      <c r="B53" s="39"/>
      <c r="C53" s="83"/>
      <c r="D53" s="84"/>
      <c r="E53" s="83"/>
      <c r="F53" s="83"/>
      <c r="G53" s="85" t="s">
        <v>1</v>
      </c>
      <c r="H53" s="83"/>
      <c r="I53" s="97"/>
      <c r="J53" s="98"/>
      <c r="K53" s="53"/>
    </row>
    <row r="54" spans="2:11" ht="15" customHeight="1" x14ac:dyDescent="0.25">
      <c r="B54" s="102" t="s">
        <v>4</v>
      </c>
      <c r="C54" s="86"/>
      <c r="D54" s="86"/>
      <c r="E54" s="86"/>
      <c r="F54" s="86"/>
      <c r="G54" s="87"/>
      <c r="H54" s="86"/>
      <c r="I54" s="94"/>
      <c r="J54" s="95"/>
      <c r="K54" s="53"/>
    </row>
    <row r="55" spans="2:11" ht="15" customHeight="1" x14ac:dyDescent="0.25">
      <c r="B55" s="36" t="s">
        <v>50</v>
      </c>
      <c r="C55" s="40">
        <f>RATE(2025-2010,,-C10,C25)</f>
        <v>1.2241269518157908E-2</v>
      </c>
      <c r="D55" s="40">
        <f t="shared" ref="D55:J55" si="0">RATE(2025-2010,,-D10,D25)</f>
        <v>2.149892726654087E-2</v>
      </c>
      <c r="E55" s="40">
        <f t="shared" si="0"/>
        <v>1.2466385157867183E-2</v>
      </c>
      <c r="F55" s="40">
        <f t="shared" si="0"/>
        <v>-2.016098007202995E-4</v>
      </c>
      <c r="G55" s="40">
        <f t="shared" si="0"/>
        <v>2.2331736616836757E-2</v>
      </c>
      <c r="H55" s="40">
        <f t="shared" si="0"/>
        <v>3.3402558033876668E-4</v>
      </c>
      <c r="I55" s="40">
        <f t="shared" si="0"/>
        <v>-1.1557306511226507E-2</v>
      </c>
      <c r="J55" s="40">
        <f t="shared" si="0"/>
        <v>-3.670945966944681E-2</v>
      </c>
      <c r="K55" s="53"/>
    </row>
    <row r="56" spans="2:11" ht="15" customHeight="1" x14ac:dyDescent="0.25">
      <c r="B56" s="38" t="s">
        <v>47</v>
      </c>
      <c r="C56" s="41">
        <f>RATE(2026-2025,,-C25,C29)</f>
        <v>7.1724052361686347E-3</v>
      </c>
      <c r="D56" s="41">
        <f t="shared" ref="D56:J56" si="1">RATE(2026-2025,,-D25,D29)</f>
        <v>4.0956493261640496E-3</v>
      </c>
      <c r="E56" s="41">
        <f t="shared" si="1"/>
        <v>7.090051534197229E-3</v>
      </c>
      <c r="F56" s="41">
        <f t="shared" si="1"/>
        <v>6.0102130212100072E-3</v>
      </c>
      <c r="G56" s="41">
        <f t="shared" si="1"/>
        <v>6.0102130212101867E-3</v>
      </c>
      <c r="H56" s="41">
        <f t="shared" si="1"/>
        <v>6.0102130212099317E-3</v>
      </c>
      <c r="I56" s="41">
        <f t="shared" si="1"/>
        <v>9.6826241891087763E-3</v>
      </c>
      <c r="J56" s="41">
        <f t="shared" si="1"/>
        <v>-1.8031325417547133E-2</v>
      </c>
      <c r="K56" s="53"/>
    </row>
    <row r="57" spans="2:11" ht="15" customHeight="1" x14ac:dyDescent="0.25">
      <c r="B57" s="36" t="s">
        <v>48</v>
      </c>
      <c r="C57" s="40">
        <f>RATE(2036-2026,,-C29,C41)</f>
        <v>7.3527393844821064E-3</v>
      </c>
      <c r="D57" s="40">
        <f t="shared" ref="D57:J57" si="2">RATE(2036-2026,,-D29,D41)</f>
        <v>4.0059521016080849E-3</v>
      </c>
      <c r="E57" s="40">
        <f t="shared" si="2"/>
        <v>7.261544425529674E-3</v>
      </c>
      <c r="F57" s="40">
        <f t="shared" si="2"/>
        <v>4.2741566554683639E-3</v>
      </c>
      <c r="G57" s="40">
        <f t="shared" si="2"/>
        <v>4.2741566554683821E-3</v>
      </c>
      <c r="H57" s="40">
        <f t="shared" si="2"/>
        <v>4.2741566554685617E-3</v>
      </c>
      <c r="I57" s="40">
        <f t="shared" si="2"/>
        <v>1.9564662617026937E-2</v>
      </c>
      <c r="J57" s="40">
        <f t="shared" si="2"/>
        <v>-4.0554936393940666E-3</v>
      </c>
      <c r="K57" s="53"/>
    </row>
    <row r="58" spans="2:11" ht="15" customHeight="1" x14ac:dyDescent="0.25">
      <c r="B58" s="38" t="s">
        <v>49</v>
      </c>
      <c r="C58" s="41">
        <f>RATE(2046-2026,,-C29,C52)</f>
        <v>7.3593935136605287E-3</v>
      </c>
      <c r="D58" s="41">
        <f t="shared" ref="D58:J58" si="3">RATE(2046-2026,,-D29,D52)</f>
        <v>3.9287919729358925E-3</v>
      </c>
      <c r="E58" s="41">
        <f t="shared" si="3"/>
        <v>7.2642958418759522E-3</v>
      </c>
      <c r="F58" s="41">
        <f t="shared" si="3"/>
        <v>4.1017000633982162E-3</v>
      </c>
      <c r="G58" s="41">
        <f t="shared" si="3"/>
        <v>4.1017000633981511E-3</v>
      </c>
      <c r="H58" s="41">
        <f t="shared" si="3"/>
        <v>4.1017000633981251E-3</v>
      </c>
      <c r="I58" s="41">
        <f t="shared" si="3"/>
        <v>1.7465695800439957E-2</v>
      </c>
      <c r="J58" s="41">
        <f t="shared" si="3"/>
        <v>-5.1958456202545137E-3</v>
      </c>
      <c r="K58" s="53"/>
    </row>
    <row r="59" spans="2:11" x14ac:dyDescent="0.2">
      <c r="B59" s="25" t="s">
        <v>26</v>
      </c>
      <c r="C59" s="26"/>
      <c r="D59" s="26"/>
      <c r="E59" s="26"/>
      <c r="F59" s="26"/>
      <c r="G59" s="26"/>
      <c r="H59" s="26"/>
      <c r="I59" s="30" t="s">
        <v>1</v>
      </c>
      <c r="J59" s="26"/>
    </row>
    <row r="60" spans="2:11" ht="15" x14ac:dyDescent="0.25">
      <c r="B60" s="32" t="s">
        <v>27</v>
      </c>
      <c r="C60" s="33"/>
      <c r="D60" s="33"/>
      <c r="E60" s="33"/>
      <c r="F60" s="33"/>
      <c r="G60" s="33"/>
      <c r="H60" s="33"/>
      <c r="I60" s="33"/>
    </row>
    <row r="61" spans="2:11" ht="15" x14ac:dyDescent="0.25">
      <c r="B61" s="33"/>
      <c r="C61" s="33"/>
      <c r="D61" s="33"/>
      <c r="E61" s="33"/>
      <c r="F61" s="33"/>
      <c r="G61" s="33"/>
      <c r="H61" s="33"/>
      <c r="I61" s="33"/>
    </row>
  </sheetData>
  <printOptions horizontalCentered="1"/>
  <pageMargins left="0.7" right="0.7" top="0.75" bottom="0.75" header="0.3" footer="0.3"/>
  <pageSetup scale="73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B1:J61"/>
  <sheetViews>
    <sheetView showGridLines="0" zoomScale="75" zoomScaleNormal="75" workbookViewId="0">
      <pane ySplit="10" topLeftCell="A18" activePane="bottomLeft" state="frozen"/>
      <selection activeCell="B55" sqref="B55:C58"/>
      <selection pane="bottomLeft" activeCell="L1" sqref="L1"/>
    </sheetView>
  </sheetViews>
  <sheetFormatPr defaultColWidth="9.140625" defaultRowHeight="12.75" x14ac:dyDescent="0.2"/>
  <cols>
    <col min="1" max="1" width="9.140625" style="5"/>
    <col min="2" max="2" width="17.5703125" style="6" customWidth="1"/>
    <col min="3" max="3" width="16.5703125" style="6" customWidth="1"/>
    <col min="4" max="4" width="16.42578125" style="6" customWidth="1"/>
    <col min="5" max="8" width="16.5703125" style="6" customWidth="1"/>
    <col min="9" max="9" width="9.140625" style="6"/>
    <col min="10" max="16384" width="9.140625" style="5"/>
  </cols>
  <sheetData>
    <row r="1" spans="2:10" ht="18.75" x14ac:dyDescent="0.3">
      <c r="B1" s="15" t="s">
        <v>28</v>
      </c>
      <c r="C1" s="15"/>
      <c r="D1" s="15"/>
      <c r="E1" s="15"/>
      <c r="F1" s="15"/>
      <c r="G1" s="15"/>
      <c r="H1" s="15"/>
    </row>
    <row r="2" spans="2:10" ht="10.9" customHeight="1" x14ac:dyDescent="0.25">
      <c r="B2" s="19"/>
      <c r="C2" s="16"/>
      <c r="D2" s="16"/>
      <c r="E2" s="16"/>
      <c r="F2" s="16"/>
      <c r="G2" s="16"/>
      <c r="H2" s="16"/>
      <c r="J2" s="121"/>
    </row>
    <row r="3" spans="2:10" ht="21" x14ac:dyDescent="0.35">
      <c r="B3" s="18" t="s">
        <v>29</v>
      </c>
      <c r="C3" s="18"/>
      <c r="D3" s="18"/>
      <c r="E3" s="18"/>
      <c r="F3" s="18"/>
      <c r="G3" s="18"/>
      <c r="H3" s="18"/>
      <c r="J3" s="116"/>
    </row>
    <row r="4" spans="2:10" ht="27" customHeight="1" x14ac:dyDescent="0.35">
      <c r="B4" s="169" t="s">
        <v>15</v>
      </c>
      <c r="C4" s="18"/>
      <c r="D4" s="18"/>
      <c r="E4" s="18"/>
      <c r="F4" s="18"/>
      <c r="G4" s="18"/>
      <c r="H4" s="18"/>
    </row>
    <row r="5" spans="2:10" ht="15.75" x14ac:dyDescent="0.25">
      <c r="B5" s="20" t="s">
        <v>30</v>
      </c>
      <c r="C5" s="16"/>
      <c r="D5" s="16"/>
      <c r="E5" s="16"/>
      <c r="F5" s="16"/>
      <c r="G5" s="16"/>
      <c r="H5" s="16"/>
    </row>
    <row r="6" spans="2:10" ht="21.6" customHeight="1" x14ac:dyDescent="0.25">
      <c r="B6" s="52"/>
      <c r="C6" s="53"/>
      <c r="D6" s="53"/>
      <c r="E6" s="53"/>
      <c r="F6" s="53"/>
      <c r="G6" s="53"/>
      <c r="H6" s="53"/>
      <c r="I6" s="53"/>
    </row>
    <row r="7" spans="2:10" s="114" customFormat="1" ht="18" customHeight="1" x14ac:dyDescent="0.25">
      <c r="B7" s="115"/>
      <c r="C7" s="111" t="s">
        <v>31</v>
      </c>
      <c r="D7" s="111"/>
      <c r="E7" s="111"/>
      <c r="F7" s="112" t="s">
        <v>10</v>
      </c>
      <c r="G7" s="112"/>
      <c r="H7" s="112"/>
      <c r="I7" s="113"/>
    </row>
    <row r="8" spans="2:10" ht="18" customHeight="1" x14ac:dyDescent="0.25">
      <c r="B8" s="78" t="s">
        <v>2</v>
      </c>
      <c r="C8" s="79" t="s">
        <v>5</v>
      </c>
      <c r="D8" s="79" t="s">
        <v>6</v>
      </c>
      <c r="E8" s="79" t="s">
        <v>7</v>
      </c>
      <c r="F8" s="79" t="s">
        <v>5</v>
      </c>
      <c r="G8" s="79" t="s">
        <v>6</v>
      </c>
      <c r="H8" s="79" t="s">
        <v>7</v>
      </c>
      <c r="I8" s="53"/>
    </row>
    <row r="9" spans="2:10" ht="15.75" x14ac:dyDescent="0.25">
      <c r="B9" s="31" t="s">
        <v>0</v>
      </c>
      <c r="C9" s="35"/>
      <c r="D9" s="35"/>
      <c r="E9" s="35"/>
      <c r="F9" s="35"/>
      <c r="G9" s="35"/>
      <c r="H9" s="35"/>
      <c r="I9" s="53"/>
    </row>
    <row r="10" spans="2:10" ht="15" customHeight="1" x14ac:dyDescent="0.25">
      <c r="B10" s="35">
        <v>2010</v>
      </c>
      <c r="C10" s="47">
        <v>161.711477</v>
      </c>
      <c r="D10" s="47">
        <v>2.6776770000000001</v>
      </c>
      <c r="E10" s="81">
        <f>C10+D10</f>
        <v>164.38915399999999</v>
      </c>
      <c r="F10" s="65">
        <v>75030.162305000005</v>
      </c>
      <c r="G10" s="65">
        <v>1346.692</v>
      </c>
      <c r="H10" s="81">
        <f>F10+G10</f>
        <v>76376.854305000001</v>
      </c>
      <c r="I10" s="53"/>
      <c r="J10" s="47"/>
    </row>
    <row r="11" spans="2:10" ht="15" customHeight="1" x14ac:dyDescent="0.25">
      <c r="B11" s="34">
        <v>2011</v>
      </c>
      <c r="C11" s="45">
        <v>161.69245999999998</v>
      </c>
      <c r="D11" s="45">
        <v>2.390803</v>
      </c>
      <c r="E11" s="80">
        <f t="shared" ref="E11:E51" si="0">C11+D11</f>
        <v>164.08326299999999</v>
      </c>
      <c r="F11" s="62">
        <v>75512.795089000007</v>
      </c>
      <c r="G11" s="62">
        <v>1270.465285</v>
      </c>
      <c r="H11" s="80">
        <f t="shared" ref="H11:H51" si="1">F11+G11</f>
        <v>76783.260374000005</v>
      </c>
      <c r="I11" s="53"/>
      <c r="J11" s="47"/>
    </row>
    <row r="12" spans="2:10" ht="15" customHeight="1" x14ac:dyDescent="0.25">
      <c r="B12" s="35">
        <v>2012</v>
      </c>
      <c r="C12" s="47">
        <v>159.01964000000001</v>
      </c>
      <c r="D12" s="47">
        <v>3.0648969999999998</v>
      </c>
      <c r="E12" s="81">
        <f t="shared" si="0"/>
        <v>162.08453700000001</v>
      </c>
      <c r="F12" s="65">
        <v>74330.152893999999</v>
      </c>
      <c r="G12" s="65">
        <v>1856.3815440000001</v>
      </c>
      <c r="H12" s="81">
        <f t="shared" si="1"/>
        <v>76186.534438000002</v>
      </c>
      <c r="I12" s="53"/>
      <c r="J12" s="47"/>
    </row>
    <row r="13" spans="2:10" ht="15" customHeight="1" x14ac:dyDescent="0.25">
      <c r="B13" s="34">
        <v>2013</v>
      </c>
      <c r="C13" s="45">
        <v>155.49015800000001</v>
      </c>
      <c r="D13" s="45">
        <v>2.8849480000000001</v>
      </c>
      <c r="E13" s="80">
        <f t="shared" si="0"/>
        <v>158.37510600000002</v>
      </c>
      <c r="F13" s="62">
        <v>72956.243862999996</v>
      </c>
      <c r="G13" s="62">
        <v>1850.5812390000001</v>
      </c>
      <c r="H13" s="80">
        <f t="shared" si="1"/>
        <v>74806.825102000003</v>
      </c>
      <c r="I13" s="53"/>
      <c r="J13" s="47"/>
    </row>
    <row r="14" spans="2:10" ht="15" customHeight="1" x14ac:dyDescent="0.25">
      <c r="B14" s="35">
        <v>2014</v>
      </c>
      <c r="C14" s="47">
        <v>154.078869</v>
      </c>
      <c r="D14" s="47">
        <v>2.877491</v>
      </c>
      <c r="E14" s="81">
        <f t="shared" si="0"/>
        <v>156.95635999999999</v>
      </c>
      <c r="F14" s="65">
        <v>72951.517239000095</v>
      </c>
      <c r="G14" s="65">
        <v>1925.508245</v>
      </c>
      <c r="H14" s="81">
        <f t="shared" si="1"/>
        <v>74877.0254840001</v>
      </c>
      <c r="I14" s="53"/>
      <c r="J14" s="47"/>
    </row>
    <row r="15" spans="2:10" ht="15" customHeight="1" x14ac:dyDescent="0.25">
      <c r="B15" s="34">
        <v>2015</v>
      </c>
      <c r="C15" s="45">
        <v>152.971079</v>
      </c>
      <c r="D15" s="45">
        <v>3.0438800000000001</v>
      </c>
      <c r="E15" s="80">
        <f t="shared" si="0"/>
        <v>156.014959</v>
      </c>
      <c r="F15" s="62">
        <v>72752.417549000005</v>
      </c>
      <c r="G15" s="62">
        <v>2115.7797700000001</v>
      </c>
      <c r="H15" s="80">
        <f t="shared" si="1"/>
        <v>74868.197318999999</v>
      </c>
      <c r="I15" s="53"/>
      <c r="J15" s="47"/>
    </row>
    <row r="16" spans="2:10" ht="15" customHeight="1" x14ac:dyDescent="0.25">
      <c r="B16" s="35">
        <v>2016</v>
      </c>
      <c r="C16" s="47">
        <v>151.50922800000001</v>
      </c>
      <c r="D16" s="47">
        <v>3.5629689999999998</v>
      </c>
      <c r="E16" s="81">
        <f t="shared" si="0"/>
        <v>155.07219700000002</v>
      </c>
      <c r="F16" s="65">
        <v>72961.938163999905</v>
      </c>
      <c r="G16" s="47">
        <v>2571.7150999999999</v>
      </c>
      <c r="H16" s="81">
        <f t="shared" si="1"/>
        <v>75533.653263999906</v>
      </c>
      <c r="I16" s="53"/>
      <c r="J16" s="47"/>
    </row>
    <row r="17" spans="2:10" ht="15" customHeight="1" x14ac:dyDescent="0.25">
      <c r="B17" s="38">
        <v>2017</v>
      </c>
      <c r="C17" s="45">
        <v>148.704655</v>
      </c>
      <c r="D17" s="45">
        <v>3.4753699999999998</v>
      </c>
      <c r="E17" s="80">
        <f t="shared" si="0"/>
        <v>152.180025</v>
      </c>
      <c r="F17" s="62">
        <v>71720.508716000099</v>
      </c>
      <c r="G17" s="45">
        <v>2508.445882</v>
      </c>
      <c r="H17" s="80">
        <f t="shared" si="1"/>
        <v>74228.954598000098</v>
      </c>
      <c r="I17" s="53"/>
      <c r="J17" s="47"/>
    </row>
    <row r="18" spans="2:10" ht="15" customHeight="1" x14ac:dyDescent="0.25">
      <c r="B18" s="36">
        <v>2018</v>
      </c>
      <c r="C18" s="47">
        <v>153.91304500000001</v>
      </c>
      <c r="D18" s="47">
        <v>3.387508</v>
      </c>
      <c r="E18" s="81">
        <f t="shared" si="0"/>
        <v>157.30055300000001</v>
      </c>
      <c r="F18" s="65">
        <v>74900.582410999996</v>
      </c>
      <c r="G18" s="47">
        <v>2274.3833690000001</v>
      </c>
      <c r="H18" s="81">
        <f t="shared" si="1"/>
        <v>77174.965779999999</v>
      </c>
      <c r="I18" s="53"/>
      <c r="J18" s="47"/>
    </row>
    <row r="19" spans="2:10" ht="15" customHeight="1" x14ac:dyDescent="0.25">
      <c r="B19" s="38">
        <v>2019</v>
      </c>
      <c r="C19" s="45">
        <v>159.31273100000001</v>
      </c>
      <c r="D19" s="45">
        <v>3.546678</v>
      </c>
      <c r="E19" s="80">
        <f t="shared" si="0"/>
        <v>162.85940900000003</v>
      </c>
      <c r="F19" s="62">
        <v>78362.075995000007</v>
      </c>
      <c r="G19" s="45">
        <v>2376.4266069999999</v>
      </c>
      <c r="H19" s="80">
        <f t="shared" si="1"/>
        <v>80738.502602000008</v>
      </c>
      <c r="I19" s="53"/>
      <c r="J19" s="47"/>
    </row>
    <row r="20" spans="2:10" ht="15" customHeight="1" x14ac:dyDescent="0.25">
      <c r="B20" s="125">
        <v>2020</v>
      </c>
      <c r="C20" s="123">
        <v>94.489446999999998</v>
      </c>
      <c r="D20" s="123">
        <v>1.82158</v>
      </c>
      <c r="E20" s="122">
        <f t="shared" si="0"/>
        <v>96.311026999999996</v>
      </c>
      <c r="F20" s="126">
        <v>46668.737938999999</v>
      </c>
      <c r="G20" s="123">
        <v>1229.4477099999999</v>
      </c>
      <c r="H20" s="122">
        <f t="shared" si="1"/>
        <v>47898.185648999999</v>
      </c>
      <c r="I20" s="53"/>
      <c r="J20" s="47"/>
    </row>
    <row r="21" spans="2:10" ht="15" customHeight="1" x14ac:dyDescent="0.25">
      <c r="B21" s="38">
        <v>2021</v>
      </c>
      <c r="C21" s="45">
        <v>105.679321</v>
      </c>
      <c r="D21" s="45">
        <v>1.8461099999999999</v>
      </c>
      <c r="E21" s="80">
        <f t="shared" si="0"/>
        <v>107.525431</v>
      </c>
      <c r="F21" s="62">
        <v>53702.346164000002</v>
      </c>
      <c r="G21" s="45">
        <v>1221.45442</v>
      </c>
      <c r="H21" s="80">
        <f t="shared" si="1"/>
        <v>54923.800584000004</v>
      </c>
      <c r="I21" s="53"/>
    </row>
    <row r="22" spans="2:10" ht="15" customHeight="1" x14ac:dyDescent="0.25">
      <c r="B22" s="36">
        <v>2022</v>
      </c>
      <c r="C22" s="47">
        <v>126.804648</v>
      </c>
      <c r="D22" s="47">
        <v>2.086166</v>
      </c>
      <c r="E22" s="81">
        <f t="shared" si="0"/>
        <v>128.89081400000001</v>
      </c>
      <c r="F22" s="65">
        <v>61844.289833000097</v>
      </c>
      <c r="G22" s="47">
        <v>1335.0781119999999</v>
      </c>
      <c r="H22" s="81">
        <f t="shared" si="1"/>
        <v>63179.3679450001</v>
      </c>
      <c r="I22" s="53"/>
    </row>
    <row r="23" spans="2:10" ht="15" customHeight="1" x14ac:dyDescent="0.25">
      <c r="B23" s="38">
        <v>2023</v>
      </c>
      <c r="C23" s="45">
        <v>115.41980000000001</v>
      </c>
      <c r="D23" s="45">
        <v>2.1401970000000001</v>
      </c>
      <c r="E23" s="80">
        <f t="shared" si="0"/>
        <v>117.55999700000001</v>
      </c>
      <c r="F23" s="62">
        <v>52793.949605000002</v>
      </c>
      <c r="G23" s="45">
        <v>1348.467208</v>
      </c>
      <c r="H23" s="80">
        <f t="shared" si="1"/>
        <v>54142.416813000003</v>
      </c>
      <c r="I23" s="53"/>
      <c r="J23" s="133"/>
    </row>
    <row r="24" spans="2:10" ht="15" customHeight="1" x14ac:dyDescent="0.25">
      <c r="B24" s="36">
        <v>2024</v>
      </c>
      <c r="C24" s="47">
        <v>127.46719999999999</v>
      </c>
      <c r="D24" s="47">
        <v>2.3508990000000001</v>
      </c>
      <c r="E24" s="81">
        <f t="shared" si="0"/>
        <v>129.81809899999999</v>
      </c>
      <c r="F24" s="137">
        <v>58311.758654000099</v>
      </c>
      <c r="G24" s="47">
        <v>1531.7964649999999</v>
      </c>
      <c r="H24" s="81">
        <f t="shared" si="1"/>
        <v>59843.555119000099</v>
      </c>
      <c r="I24" s="53"/>
      <c r="J24" s="133"/>
    </row>
    <row r="25" spans="2:10" ht="15" customHeight="1" x14ac:dyDescent="0.25">
      <c r="B25" s="138" t="s">
        <v>46</v>
      </c>
      <c r="C25" s="141">
        <v>139.95313300000001</v>
      </c>
      <c r="D25" s="141">
        <v>2.618411</v>
      </c>
      <c r="E25" s="139">
        <f>C25+D25</f>
        <v>142.57154400000002</v>
      </c>
      <c r="F25" s="142">
        <v>64738.728353999999</v>
      </c>
      <c r="G25" s="141">
        <v>1834.110737</v>
      </c>
      <c r="H25" s="139">
        <f>F25+G25</f>
        <v>66572.839091000002</v>
      </c>
      <c r="I25" s="53"/>
    </row>
    <row r="26" spans="2:10" ht="10.35" customHeight="1" x14ac:dyDescent="0.25">
      <c r="B26" s="37"/>
      <c r="C26" s="49"/>
      <c r="D26" s="49"/>
      <c r="E26" s="82"/>
      <c r="F26" s="68"/>
      <c r="G26" s="68"/>
      <c r="H26" s="82"/>
      <c r="I26" s="53"/>
    </row>
    <row r="27" spans="2:10" ht="15" customHeight="1" x14ac:dyDescent="0.25">
      <c r="B27" s="31" t="s">
        <v>3</v>
      </c>
      <c r="C27" s="47"/>
      <c r="D27" s="47"/>
      <c r="E27" s="81"/>
      <c r="F27" s="65"/>
      <c r="G27" s="65"/>
      <c r="H27" s="81"/>
      <c r="I27" s="53"/>
    </row>
    <row r="28" spans="2:10" ht="10.35" customHeight="1" x14ac:dyDescent="0.25">
      <c r="B28" s="36"/>
      <c r="C28" s="47"/>
      <c r="D28" s="47"/>
      <c r="E28" s="81"/>
      <c r="F28" s="64"/>
      <c r="G28" s="47"/>
      <c r="H28" s="81"/>
      <c r="I28" s="53"/>
    </row>
    <row r="29" spans="2:10" ht="15" customHeight="1" x14ac:dyDescent="0.25">
      <c r="B29" s="149">
        <v>2026</v>
      </c>
      <c r="C29" s="152">
        <v>146.71932212741638</v>
      </c>
      <c r="D29" s="152">
        <v>2.7450009780843594</v>
      </c>
      <c r="E29" s="150">
        <f t="shared" si="0"/>
        <v>149.46432310550074</v>
      </c>
      <c r="F29" s="153">
        <v>68276.498541233683</v>
      </c>
      <c r="G29" s="150">
        <v>1934.3391852630386</v>
      </c>
      <c r="H29" s="153">
        <f t="shared" si="1"/>
        <v>70210.837726496728</v>
      </c>
      <c r="I29" s="53"/>
    </row>
    <row r="30" spans="2:10" ht="15" customHeight="1" x14ac:dyDescent="0.25">
      <c r="B30" s="36">
        <v>2027</v>
      </c>
      <c r="C30" s="47">
        <v>149.65308064356896</v>
      </c>
      <c r="D30" s="47">
        <v>2.7998892496462227</v>
      </c>
      <c r="E30" s="81">
        <f t="shared" si="0"/>
        <v>152.45296989321517</v>
      </c>
      <c r="F30" s="137">
        <v>70132.886407587997</v>
      </c>
      <c r="G30" s="81">
        <v>1986.9324475078415</v>
      </c>
      <c r="H30" s="137">
        <f t="shared" si="1"/>
        <v>72119.818855095844</v>
      </c>
      <c r="I30" s="53"/>
      <c r="J30" s="133"/>
    </row>
    <row r="31" spans="2:10" ht="15" customHeight="1" x14ac:dyDescent="0.25">
      <c r="B31" s="38">
        <v>2028</v>
      </c>
      <c r="C31" s="45">
        <v>152.97296465985281</v>
      </c>
      <c r="D31" s="45">
        <v>2.8620016199849552</v>
      </c>
      <c r="E31" s="101">
        <f t="shared" si="0"/>
        <v>155.83496627983777</v>
      </c>
      <c r="F31" s="62">
        <v>71977.190756703276</v>
      </c>
      <c r="G31" s="101">
        <v>2039.1833720318962</v>
      </c>
      <c r="H31" s="62">
        <f t="shared" si="1"/>
        <v>74016.374128735173</v>
      </c>
      <c r="I31" s="53"/>
      <c r="J31" s="133"/>
    </row>
    <row r="32" spans="2:10" ht="15" customHeight="1" x14ac:dyDescent="0.25">
      <c r="B32" s="36">
        <v>2029</v>
      </c>
      <c r="C32" s="47">
        <v>157.40546712123233</v>
      </c>
      <c r="D32" s="47">
        <v>2.9449301900970881</v>
      </c>
      <c r="E32" s="81">
        <f t="shared" si="0"/>
        <v>160.35039731132943</v>
      </c>
      <c r="F32" s="137">
        <v>74359.626815249998</v>
      </c>
      <c r="G32" s="81">
        <v>2106.6800879281782</v>
      </c>
      <c r="H32" s="137">
        <f t="shared" si="1"/>
        <v>76466.306903178178</v>
      </c>
      <c r="I32" s="53"/>
      <c r="J32" s="133"/>
    </row>
    <row r="33" spans="2:10" ht="15" customHeight="1" x14ac:dyDescent="0.25">
      <c r="B33" s="38">
        <v>2030</v>
      </c>
      <c r="C33" s="46">
        <v>161.74271880874531</v>
      </c>
      <c r="D33" s="45">
        <v>3.0260766945369175</v>
      </c>
      <c r="E33" s="80">
        <f t="shared" si="0"/>
        <v>164.76879550328223</v>
      </c>
      <c r="F33" s="62">
        <v>76713.604167694561</v>
      </c>
      <c r="G33" s="80">
        <v>2173.3705411784335</v>
      </c>
      <c r="H33" s="62">
        <f t="shared" si="1"/>
        <v>78886.974708872993</v>
      </c>
      <c r="I33" s="53"/>
      <c r="J33" s="133"/>
    </row>
    <row r="34" spans="2:10" ht="10.35" customHeight="1" x14ac:dyDescent="0.25">
      <c r="B34" s="36"/>
      <c r="C34" s="47"/>
      <c r="D34" s="47"/>
      <c r="E34" s="81"/>
      <c r="F34" s="158"/>
      <c r="G34" s="81"/>
      <c r="H34" s="158"/>
      <c r="I34" s="53"/>
      <c r="J34" s="133"/>
    </row>
    <row r="35" spans="2:10" ht="15" customHeight="1" x14ac:dyDescent="0.25">
      <c r="B35" s="36">
        <v>2031</v>
      </c>
      <c r="C35" s="48">
        <v>165.83217248016967</v>
      </c>
      <c r="D35" s="47">
        <v>3.1025870966102169</v>
      </c>
      <c r="E35" s="81">
        <f t="shared" si="0"/>
        <v>168.9347595767799</v>
      </c>
      <c r="F35" s="137">
        <v>78965.94399740285</v>
      </c>
      <c r="G35" s="81">
        <v>2237.1815051882863</v>
      </c>
      <c r="H35" s="137">
        <f t="shared" si="1"/>
        <v>81203.125502591138</v>
      </c>
      <c r="I35" s="53"/>
      <c r="J35" s="133"/>
    </row>
    <row r="36" spans="2:10" ht="15" customHeight="1" x14ac:dyDescent="0.25">
      <c r="B36" s="38">
        <v>2032</v>
      </c>
      <c r="C36" s="46">
        <v>170.08616073395586</v>
      </c>
      <c r="D36" s="45">
        <v>3.1821758089085295</v>
      </c>
      <c r="E36" s="80">
        <f t="shared" si="0"/>
        <v>173.2683365428644</v>
      </c>
      <c r="F36" s="62">
        <v>81312.366455791911</v>
      </c>
      <c r="G36" s="80">
        <v>2303.6579209889901</v>
      </c>
      <c r="H36" s="62">
        <f t="shared" si="1"/>
        <v>83616.024376780901</v>
      </c>
      <c r="I36" s="53"/>
      <c r="J36" s="133"/>
    </row>
    <row r="37" spans="2:10" ht="15" customHeight="1" x14ac:dyDescent="0.25">
      <c r="B37" s="36">
        <v>2033</v>
      </c>
      <c r="C37" s="48">
        <v>174.49201452777004</v>
      </c>
      <c r="D37" s="47">
        <v>3.2646058037991397</v>
      </c>
      <c r="E37" s="81">
        <f t="shared" si="0"/>
        <v>177.75662033156917</v>
      </c>
      <c r="F37" s="137">
        <v>83747.721883711623</v>
      </c>
      <c r="G37" s="81">
        <v>2372.6538937602531</v>
      </c>
      <c r="H37" s="137">
        <f t="shared" si="1"/>
        <v>86120.375777471883</v>
      </c>
      <c r="I37" s="53"/>
    </row>
    <row r="38" spans="2:10" ht="15" customHeight="1" x14ac:dyDescent="0.25">
      <c r="B38" s="38">
        <v>2034</v>
      </c>
      <c r="C38" s="46">
        <v>179.40987577596732</v>
      </c>
      <c r="D38" s="45">
        <v>3.3566150479848593</v>
      </c>
      <c r="E38" s="80">
        <f t="shared" si="0"/>
        <v>182.76649082395218</v>
      </c>
      <c r="F38" s="62">
        <v>86446.399339268493</v>
      </c>
      <c r="G38" s="80">
        <v>2449.1100340457283</v>
      </c>
      <c r="H38" s="62">
        <f t="shared" si="1"/>
        <v>88895.509373314228</v>
      </c>
      <c r="I38" s="53"/>
    </row>
    <row r="39" spans="2:10" ht="15" customHeight="1" x14ac:dyDescent="0.25">
      <c r="B39" s="36">
        <v>2035</v>
      </c>
      <c r="C39" s="48">
        <v>184.28451789876556</v>
      </c>
      <c r="D39" s="47">
        <v>3.4478156969578144</v>
      </c>
      <c r="E39" s="81">
        <f t="shared" si="0"/>
        <v>187.73233359572336</v>
      </c>
      <c r="F39" s="137">
        <v>89144.085060226993</v>
      </c>
      <c r="G39" s="81">
        <v>2525.5380775316312</v>
      </c>
      <c r="H39" s="137">
        <f t="shared" si="1"/>
        <v>91669.623137758623</v>
      </c>
      <c r="I39" s="53"/>
    </row>
    <row r="40" spans="2:10" ht="10.35" customHeight="1" x14ac:dyDescent="0.25">
      <c r="B40" s="39"/>
      <c r="C40" s="49"/>
      <c r="D40" s="49"/>
      <c r="E40" s="82"/>
      <c r="F40" s="68"/>
      <c r="G40" s="82"/>
      <c r="H40" s="68"/>
      <c r="I40" s="53"/>
      <c r="J40" s="133"/>
    </row>
    <row r="41" spans="2:10" ht="15" customHeight="1" x14ac:dyDescent="0.25">
      <c r="B41" s="36">
        <v>2036</v>
      </c>
      <c r="C41" s="48">
        <v>189.44462532387209</v>
      </c>
      <c r="D41" s="47">
        <v>3.5443571730466745</v>
      </c>
      <c r="E41" s="81">
        <f t="shared" si="0"/>
        <v>192.98898249691877</v>
      </c>
      <c r="F41" s="65">
        <v>92000.266933791791</v>
      </c>
      <c r="G41" s="81">
        <v>2606.4564701896529</v>
      </c>
      <c r="H41" s="65">
        <f t="shared" si="1"/>
        <v>94606.72340398145</v>
      </c>
      <c r="I41" s="53"/>
    </row>
    <row r="42" spans="2:10" ht="15" customHeight="1" x14ac:dyDescent="0.25">
      <c r="B42" s="38">
        <v>2037</v>
      </c>
      <c r="C42" s="46">
        <v>194.34081596888154</v>
      </c>
      <c r="D42" s="45">
        <v>3.6359609776073762</v>
      </c>
      <c r="E42" s="80">
        <f t="shared" si="0"/>
        <v>197.97677694648891</v>
      </c>
      <c r="F42" s="62">
        <v>94748.848044952654</v>
      </c>
      <c r="G42" s="80">
        <v>2684.3264292646841</v>
      </c>
      <c r="H42" s="62">
        <f t="shared" si="1"/>
        <v>97433.174474217332</v>
      </c>
      <c r="I42" s="53"/>
    </row>
    <row r="43" spans="2:10" ht="15" customHeight="1" x14ac:dyDescent="0.25">
      <c r="B43" s="36">
        <v>2038</v>
      </c>
      <c r="C43" s="48">
        <v>198.99448538370191</v>
      </c>
      <c r="D43" s="47">
        <v>3.7230274042384202</v>
      </c>
      <c r="E43" s="81">
        <f t="shared" si="0"/>
        <v>202.71751278794034</v>
      </c>
      <c r="F43" s="65">
        <v>97398.905297171048</v>
      </c>
      <c r="G43" s="81">
        <v>2759.4051122035985</v>
      </c>
      <c r="H43" s="65">
        <f t="shared" si="1"/>
        <v>100158.31040937465</v>
      </c>
      <c r="I43" s="53"/>
    </row>
    <row r="44" spans="2:10" ht="15" customHeight="1" x14ac:dyDescent="0.25">
      <c r="B44" s="38">
        <v>2039</v>
      </c>
      <c r="C44" s="46">
        <v>203.49400932694769</v>
      </c>
      <c r="D44" s="45">
        <v>3.8072098925844156</v>
      </c>
      <c r="E44" s="80">
        <f t="shared" si="0"/>
        <v>207.3012192195321</v>
      </c>
      <c r="F44" s="62">
        <v>99992.581530517564</v>
      </c>
      <c r="G44" s="80">
        <v>2832.8864663919317</v>
      </c>
      <c r="H44" s="62">
        <f t="shared" si="1"/>
        <v>102825.4679969095</v>
      </c>
      <c r="I44" s="53"/>
    </row>
    <row r="45" spans="2:10" ht="15" customHeight="1" x14ac:dyDescent="0.25">
      <c r="B45" s="36">
        <v>2040</v>
      </c>
      <c r="C45" s="48">
        <v>207.86294129672598</v>
      </c>
      <c r="D45" s="47">
        <v>3.8889491097259077</v>
      </c>
      <c r="E45" s="81">
        <f t="shared" si="0"/>
        <v>211.75189040645188</v>
      </c>
      <c r="F45" s="65">
        <v>102540.71429824529</v>
      </c>
      <c r="G45" s="81">
        <v>2905.0775301866256</v>
      </c>
      <c r="H45" s="65">
        <f t="shared" si="1"/>
        <v>105445.79182843192</v>
      </c>
      <c r="I45" s="53"/>
    </row>
    <row r="46" spans="2:10" ht="10.35" customHeight="1" x14ac:dyDescent="0.25">
      <c r="B46" s="36"/>
      <c r="C46" s="47"/>
      <c r="D46" s="47"/>
      <c r="E46" s="81"/>
      <c r="F46" s="64"/>
      <c r="G46" s="81"/>
      <c r="H46" s="64"/>
      <c r="I46" s="53"/>
      <c r="J46" s="133"/>
    </row>
    <row r="47" spans="2:10" ht="15" customHeight="1" x14ac:dyDescent="0.25">
      <c r="B47" s="38">
        <v>2041</v>
      </c>
      <c r="C47" s="46">
        <v>212.19041035569077</v>
      </c>
      <c r="D47" s="45">
        <v>3.9699125890226026</v>
      </c>
      <c r="E47" s="80">
        <f t="shared" si="0"/>
        <v>216.16032294471339</v>
      </c>
      <c r="F47" s="62">
        <v>105086.79347335034</v>
      </c>
      <c r="G47" s="80">
        <v>2977.2104137177512</v>
      </c>
      <c r="H47" s="62">
        <f t="shared" si="1"/>
        <v>108064.00388706809</v>
      </c>
      <c r="I47" s="53"/>
    </row>
    <row r="48" spans="2:10" ht="15" customHeight="1" x14ac:dyDescent="0.25">
      <c r="B48" s="36">
        <v>2042</v>
      </c>
      <c r="C48" s="48">
        <v>216.65005435004014</v>
      </c>
      <c r="D48" s="47">
        <v>4.0533489554731368</v>
      </c>
      <c r="E48" s="81">
        <f t="shared" si="0"/>
        <v>220.70340330551326</v>
      </c>
      <c r="F48" s="65">
        <v>107717.0145122652</v>
      </c>
      <c r="G48" s="81">
        <v>3051.7271175642977</v>
      </c>
      <c r="H48" s="65">
        <f t="shared" si="1"/>
        <v>110768.7416298295</v>
      </c>
      <c r="I48" s="53"/>
    </row>
    <row r="49" spans="2:9" ht="15" customHeight="1" x14ac:dyDescent="0.25">
      <c r="B49" s="38">
        <v>2043</v>
      </c>
      <c r="C49" s="46">
        <v>221.29168989502602</v>
      </c>
      <c r="D49" s="45">
        <v>4.1401902380400806</v>
      </c>
      <c r="E49" s="80">
        <f t="shared" si="0"/>
        <v>225.4318801330661</v>
      </c>
      <c r="F49" s="62">
        <v>110457.12337961867</v>
      </c>
      <c r="G49" s="80">
        <v>3129.35704978479</v>
      </c>
      <c r="H49" s="62">
        <f t="shared" si="1"/>
        <v>113586.48042940345</v>
      </c>
      <c r="I49" s="53"/>
    </row>
    <row r="50" spans="2:9" ht="15" customHeight="1" x14ac:dyDescent="0.25">
      <c r="B50" s="36">
        <v>2044</v>
      </c>
      <c r="C50" s="48">
        <v>226.04728279074479</v>
      </c>
      <c r="D50" s="47">
        <v>4.2291635713463949</v>
      </c>
      <c r="E50" s="81">
        <f t="shared" si="0"/>
        <v>230.27644636209118</v>
      </c>
      <c r="F50" s="65">
        <v>113274.20744926686</v>
      </c>
      <c r="G50" s="81">
        <v>3209.1677638742053</v>
      </c>
      <c r="H50" s="65">
        <f t="shared" si="1"/>
        <v>116483.37521314107</v>
      </c>
      <c r="I50" s="53"/>
    </row>
    <row r="51" spans="2:9" ht="15" customHeight="1" x14ac:dyDescent="0.25">
      <c r="B51" s="38">
        <v>2045</v>
      </c>
      <c r="C51" s="46">
        <v>230.77329815211294</v>
      </c>
      <c r="D51" s="45">
        <v>4.317583532679989</v>
      </c>
      <c r="E51" s="80">
        <f t="shared" si="0"/>
        <v>235.09088168479292</v>
      </c>
      <c r="F51" s="62">
        <v>116096.84454512</v>
      </c>
      <c r="G51" s="80">
        <v>3289.1358005623847</v>
      </c>
      <c r="H51" s="62">
        <f t="shared" si="1"/>
        <v>119385.98034568239</v>
      </c>
      <c r="I51" s="53"/>
    </row>
    <row r="52" spans="2:9" ht="15" customHeight="1" x14ac:dyDescent="0.25">
      <c r="B52" s="36">
        <v>2046</v>
      </c>
      <c r="C52" s="48">
        <v>235.61675038265827</v>
      </c>
      <c r="D52" s="47">
        <v>4.4082006437555536</v>
      </c>
      <c r="E52" s="81">
        <f t="shared" ref="E52" si="2">C52+D52</f>
        <v>240.02495102641382</v>
      </c>
      <c r="F52" s="137">
        <v>118999.22658586541</v>
      </c>
      <c r="G52" s="81">
        <v>3371.3630886039209</v>
      </c>
      <c r="H52" s="137">
        <f t="shared" ref="H52" si="3">F52+G52</f>
        <v>122370.58967446933</v>
      </c>
      <c r="I52" s="53"/>
    </row>
    <row r="53" spans="2:9" ht="10.35" customHeight="1" x14ac:dyDescent="0.25">
      <c r="B53" s="39"/>
      <c r="C53" s="83"/>
      <c r="D53" s="84"/>
      <c r="E53" s="83"/>
      <c r="F53" s="83"/>
      <c r="G53" s="85"/>
      <c r="H53" s="83"/>
      <c r="I53" s="53"/>
    </row>
    <row r="54" spans="2:9" ht="15" customHeight="1" x14ac:dyDescent="0.25">
      <c r="B54" s="102" t="s">
        <v>4</v>
      </c>
      <c r="C54" s="60"/>
      <c r="D54" s="60"/>
      <c r="E54" s="60"/>
      <c r="F54" s="86"/>
      <c r="G54" s="87"/>
      <c r="H54" s="86"/>
      <c r="I54" s="53"/>
    </row>
    <row r="55" spans="2:9" ht="15" customHeight="1" x14ac:dyDescent="0.25">
      <c r="B55" s="36" t="s">
        <v>50</v>
      </c>
      <c r="C55" s="40">
        <f>RATE(2025-2010,,-C10,C25)</f>
        <v>-9.5874867536018295E-3</v>
      </c>
      <c r="D55" s="40">
        <f t="shared" ref="D55:H55" si="4">RATE(2025-2010,,-D10,D25)</f>
        <v>-1.4910194818071433E-3</v>
      </c>
      <c r="E55" s="40">
        <f t="shared" si="4"/>
        <v>-9.4479232706292538E-3</v>
      </c>
      <c r="F55" s="40">
        <f t="shared" si="4"/>
        <v>-9.7871636230281948E-3</v>
      </c>
      <c r="G55" s="40">
        <f t="shared" si="4"/>
        <v>2.0807420080706764E-2</v>
      </c>
      <c r="H55" s="40">
        <f t="shared" si="4"/>
        <v>-9.1170535383443621E-3</v>
      </c>
      <c r="I55" s="53"/>
    </row>
    <row r="56" spans="2:9" ht="15" customHeight="1" x14ac:dyDescent="0.25">
      <c r="B56" s="38" t="s">
        <v>47</v>
      </c>
      <c r="C56" s="41">
        <f>RATE(2026-2025,,-C25,C29)</f>
        <v>4.8346106888628004E-2</v>
      </c>
      <c r="D56" s="41">
        <f t="shared" ref="D56:H56" si="5">RATE(2026-2025,,-D25,D29)</f>
        <v>4.8346106888627886E-2</v>
      </c>
      <c r="E56" s="41">
        <f t="shared" si="5"/>
        <v>4.8346106888628046E-2</v>
      </c>
      <c r="F56" s="41">
        <f t="shared" si="5"/>
        <v>5.4646890310984866E-2</v>
      </c>
      <c r="G56" s="41">
        <f t="shared" si="5"/>
        <v>5.4646890310984853E-2</v>
      </c>
      <c r="H56" s="41">
        <f t="shared" si="5"/>
        <v>5.4646890310984748E-2</v>
      </c>
      <c r="I56" s="53"/>
    </row>
    <row r="57" spans="2:9" ht="15" customHeight="1" x14ac:dyDescent="0.25">
      <c r="B57" s="36" t="s">
        <v>48</v>
      </c>
      <c r="C57" s="40">
        <f>RATE(2036-2026,,-C29,C41)</f>
        <v>2.5886931937516056E-2</v>
      </c>
      <c r="D57" s="40">
        <f t="shared" ref="D57:H57" si="6">RATE(2036-2026,,-D29,D41)</f>
        <v>2.5886931937516133E-2</v>
      </c>
      <c r="E57" s="40">
        <f t="shared" si="6"/>
        <v>2.5886931937516122E-2</v>
      </c>
      <c r="F57" s="40">
        <f t="shared" si="6"/>
        <v>3.027173339460083E-2</v>
      </c>
      <c r="G57" s="40">
        <f t="shared" si="6"/>
        <v>3.0271733394853593E-2</v>
      </c>
      <c r="H57" s="40">
        <f t="shared" si="6"/>
        <v>3.0271733394600854E-2</v>
      </c>
      <c r="I57" s="53"/>
    </row>
    <row r="58" spans="2:9" ht="15" customHeight="1" x14ac:dyDescent="0.25">
      <c r="B58" s="38" t="s">
        <v>49</v>
      </c>
      <c r="C58" s="41">
        <f>RATE(2046-2026,,-C29,C52)</f>
        <v>2.3966957347739151E-2</v>
      </c>
      <c r="D58" s="41">
        <f t="shared" ref="D58:H58" si="7">RATE(2046-2026,,-D29,D52)</f>
        <v>2.3966957347738939E-2</v>
      </c>
      <c r="E58" s="41">
        <f t="shared" si="7"/>
        <v>2.3966957347739112E-2</v>
      </c>
      <c r="F58" s="41">
        <f t="shared" si="7"/>
        <v>2.8166962680817725E-2</v>
      </c>
      <c r="G58" s="41">
        <f t="shared" si="7"/>
        <v>2.8166962680817705E-2</v>
      </c>
      <c r="H58" s="41">
        <f t="shared" si="7"/>
        <v>2.8166962680817739E-2</v>
      </c>
      <c r="I58" s="53"/>
    </row>
    <row r="59" spans="2:9" x14ac:dyDescent="0.2">
      <c r="B59" s="25" t="s">
        <v>26</v>
      </c>
      <c r="C59" s="26"/>
      <c r="D59" s="29"/>
      <c r="E59" s="29"/>
      <c r="F59" s="29"/>
      <c r="G59" s="29"/>
      <c r="H59" s="29"/>
    </row>
    <row r="60" spans="2:9" ht="15" x14ac:dyDescent="0.25">
      <c r="B60" s="33"/>
      <c r="C60" s="33"/>
      <c r="D60" s="33"/>
      <c r="E60" s="33"/>
      <c r="F60" s="33"/>
      <c r="G60" s="33"/>
      <c r="H60" s="33"/>
      <c r="I60" s="33"/>
    </row>
    <row r="61" spans="2:9" ht="15" x14ac:dyDescent="0.25">
      <c r="I61" s="33"/>
    </row>
  </sheetData>
  <printOptions horizontalCentered="1"/>
  <pageMargins left="0.7" right="0.7" top="0.75" bottom="0.75" header="0.3" footer="0.3"/>
  <pageSetup scale="77" orientation="portrait" cellComments="asDisplayed" r:id="rId1"/>
  <headerFooter alignWithMargins="0"/>
  <ignoredErrors>
    <ignoredError sqref="H29:H5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B1:M61"/>
  <sheetViews>
    <sheetView showGridLines="0" zoomScale="75" zoomScaleNormal="75" workbookViewId="0">
      <pane ySplit="10" topLeftCell="A18" activePane="bottomLeft" state="frozen"/>
      <selection activeCell="B55" sqref="B55:C58"/>
      <selection pane="bottomLeft" activeCell="N1" sqref="N1"/>
    </sheetView>
  </sheetViews>
  <sheetFormatPr defaultColWidth="9.140625" defaultRowHeight="12.75" x14ac:dyDescent="0.2"/>
  <cols>
    <col min="1" max="1" width="9.140625" style="5"/>
    <col min="2" max="2" width="17.5703125" style="6" customWidth="1"/>
    <col min="3" max="9" width="11.5703125" style="6" customWidth="1"/>
    <col min="10" max="10" width="11.5703125" style="17" customWidth="1"/>
    <col min="11" max="11" width="11.5703125" style="6" customWidth="1"/>
    <col min="12" max="12" width="10.42578125" style="6" bestFit="1" customWidth="1"/>
    <col min="13" max="16384" width="9.140625" style="5"/>
  </cols>
  <sheetData>
    <row r="1" spans="2:13" ht="18.75" x14ac:dyDescent="0.3">
      <c r="B1" s="15" t="s">
        <v>32</v>
      </c>
      <c r="C1" s="15"/>
      <c r="D1" s="15"/>
      <c r="E1" s="15"/>
      <c r="F1" s="15"/>
      <c r="G1" s="15"/>
      <c r="H1" s="15"/>
      <c r="I1" s="15"/>
      <c r="J1" s="15"/>
      <c r="K1" s="15"/>
    </row>
    <row r="2" spans="2:13" x14ac:dyDescent="0.2">
      <c r="B2" s="16"/>
      <c r="C2" s="16"/>
      <c r="D2" s="16"/>
      <c r="E2" s="16"/>
      <c r="F2" s="16"/>
      <c r="G2" s="16"/>
      <c r="H2" s="16"/>
    </row>
    <row r="3" spans="2:13" ht="21" x14ac:dyDescent="0.35">
      <c r="B3" s="18" t="s">
        <v>29</v>
      </c>
      <c r="C3" s="18"/>
      <c r="D3" s="18"/>
      <c r="E3" s="18"/>
      <c r="F3" s="18"/>
      <c r="G3" s="18"/>
      <c r="H3" s="18"/>
      <c r="I3" s="18"/>
      <c r="J3" s="18"/>
      <c r="K3" s="18"/>
    </row>
    <row r="4" spans="2:13" s="2" customFormat="1" ht="7.15" customHeight="1" x14ac:dyDescent="0.25">
      <c r="B4" s="24"/>
      <c r="C4" s="23"/>
      <c r="D4" s="23"/>
      <c r="E4" s="22"/>
      <c r="F4" s="22"/>
      <c r="G4" s="22"/>
      <c r="H4" s="11"/>
      <c r="I4" s="11"/>
      <c r="J4" s="11"/>
      <c r="K4" s="11"/>
      <c r="L4" s="11"/>
    </row>
    <row r="5" spans="2:13" ht="23.45" customHeight="1" x14ac:dyDescent="0.35">
      <c r="B5" s="168" t="s">
        <v>8</v>
      </c>
      <c r="C5" s="18"/>
      <c r="D5" s="18"/>
      <c r="E5" s="18"/>
      <c r="F5" s="18"/>
      <c r="G5" s="18"/>
      <c r="H5" s="18"/>
      <c r="I5" s="18"/>
      <c r="J5" s="18"/>
      <c r="K5" s="18"/>
    </row>
    <row r="6" spans="2:13" ht="20.45" customHeight="1" x14ac:dyDescent="0.25">
      <c r="B6" s="52"/>
      <c r="C6" s="53"/>
      <c r="D6" s="53"/>
      <c r="E6" s="53"/>
      <c r="F6" s="53"/>
      <c r="G6" s="53"/>
      <c r="H6" s="53"/>
      <c r="I6" s="53"/>
      <c r="J6" s="54"/>
      <c r="K6" s="53"/>
      <c r="L6" s="53"/>
    </row>
    <row r="7" spans="2:13" s="114" customFormat="1" ht="18" customHeight="1" x14ac:dyDescent="0.25">
      <c r="B7" s="110"/>
      <c r="C7" s="111" t="s">
        <v>5</v>
      </c>
      <c r="D7" s="111"/>
      <c r="E7" s="111"/>
      <c r="F7" s="112" t="s">
        <v>6</v>
      </c>
      <c r="G7" s="112"/>
      <c r="H7" s="112"/>
      <c r="I7" s="111" t="s">
        <v>7</v>
      </c>
      <c r="J7" s="111"/>
      <c r="K7" s="111"/>
      <c r="L7" s="113"/>
    </row>
    <row r="8" spans="2:13" ht="32.1" customHeight="1" x14ac:dyDescent="0.25">
      <c r="B8" s="55" t="s">
        <v>33</v>
      </c>
      <c r="C8" s="56" t="s">
        <v>34</v>
      </c>
      <c r="D8" s="56" t="s">
        <v>35</v>
      </c>
      <c r="E8" s="56" t="s">
        <v>9</v>
      </c>
      <c r="F8" s="56" t="s">
        <v>34</v>
      </c>
      <c r="G8" s="56" t="s">
        <v>35</v>
      </c>
      <c r="H8" s="56" t="s">
        <v>9</v>
      </c>
      <c r="I8" s="56" t="s">
        <v>34</v>
      </c>
      <c r="J8" s="56" t="s">
        <v>35</v>
      </c>
      <c r="K8" s="56" t="s">
        <v>9</v>
      </c>
      <c r="L8" s="53"/>
    </row>
    <row r="9" spans="2:13" ht="15.75" x14ac:dyDescent="0.25">
      <c r="B9" s="31" t="s">
        <v>0</v>
      </c>
      <c r="C9" s="57"/>
      <c r="D9" s="57"/>
      <c r="E9" s="58"/>
      <c r="F9" s="59"/>
      <c r="G9" s="59"/>
      <c r="H9" s="60"/>
      <c r="I9" s="59"/>
      <c r="J9" s="59"/>
      <c r="K9" s="60"/>
      <c r="L9" s="53"/>
    </row>
    <row r="10" spans="2:13" ht="15" customHeight="1" x14ac:dyDescent="0.25">
      <c r="B10" s="35">
        <v>2010</v>
      </c>
      <c r="C10" s="65">
        <v>98460.885897</v>
      </c>
      <c r="D10" s="65">
        <v>75030.162305000005</v>
      </c>
      <c r="E10" s="50">
        <f t="shared" ref="E10:E23" si="0">D10/C10*100</f>
        <v>76.203013634763664</v>
      </c>
      <c r="F10" s="66">
        <v>1857.0630000000001</v>
      </c>
      <c r="G10" s="47">
        <v>1346.692</v>
      </c>
      <c r="H10" s="50">
        <f t="shared" ref="H10:H23" si="1">G10/F10*100</f>
        <v>72.517302859407565</v>
      </c>
      <c r="I10" s="66">
        <f>C10+F10</f>
        <v>100317.94889699999</v>
      </c>
      <c r="J10" s="66">
        <f>D10+G10</f>
        <v>76376.854305000001</v>
      </c>
      <c r="K10" s="50">
        <f t="shared" ref="K10:K23" si="2">J10/I10*100</f>
        <v>76.134784597140069</v>
      </c>
      <c r="L10" s="53"/>
      <c r="M10" s="50"/>
    </row>
    <row r="11" spans="2:13" ht="15" customHeight="1" x14ac:dyDescent="0.25">
      <c r="B11" s="34">
        <v>2011</v>
      </c>
      <c r="C11" s="62">
        <v>99075.476271000007</v>
      </c>
      <c r="D11" s="62">
        <v>75512.795089000007</v>
      </c>
      <c r="E11" s="63">
        <f t="shared" si="0"/>
        <v>76.217443439232866</v>
      </c>
      <c r="F11" s="61">
        <v>1818.013412</v>
      </c>
      <c r="G11" s="45">
        <v>1270.465285</v>
      </c>
      <c r="H11" s="63">
        <f t="shared" si="1"/>
        <v>69.882063389310133</v>
      </c>
      <c r="I11" s="61">
        <f t="shared" ref="I11:I51" si="3">C11+F11</f>
        <v>100893.48968300001</v>
      </c>
      <c r="J11" s="61">
        <f t="shared" ref="J11:J51" si="4">D11+G11</f>
        <v>76783.260374000005</v>
      </c>
      <c r="K11" s="63">
        <f t="shared" si="2"/>
        <v>76.103285370787972</v>
      </c>
      <c r="L11" s="53"/>
      <c r="M11" s="50"/>
    </row>
    <row r="12" spans="2:13" ht="15" customHeight="1" x14ac:dyDescent="0.25">
      <c r="B12" s="35">
        <v>2012</v>
      </c>
      <c r="C12" s="65">
        <v>95748.180830999903</v>
      </c>
      <c r="D12" s="65">
        <v>74330.152893999999</v>
      </c>
      <c r="E12" s="50">
        <f t="shared" si="0"/>
        <v>77.630877421260109</v>
      </c>
      <c r="F12" s="66">
        <v>2595.1879309999999</v>
      </c>
      <c r="G12" s="47">
        <v>1856.3815440000001</v>
      </c>
      <c r="H12" s="50">
        <f t="shared" si="1"/>
        <v>71.531680685825449</v>
      </c>
      <c r="I12" s="66">
        <f t="shared" si="3"/>
        <v>98343.368761999896</v>
      </c>
      <c r="J12" s="66">
        <f t="shared" si="4"/>
        <v>76186.534438000002</v>
      </c>
      <c r="K12" s="50">
        <f t="shared" si="2"/>
        <v>77.469925422606281</v>
      </c>
      <c r="L12" s="53"/>
      <c r="M12" s="50"/>
    </row>
    <row r="13" spans="2:13" ht="15" customHeight="1" x14ac:dyDescent="0.25">
      <c r="B13" s="34">
        <v>2013</v>
      </c>
      <c r="C13" s="62">
        <v>93083.823824999999</v>
      </c>
      <c r="D13" s="62">
        <v>72956.243862999996</v>
      </c>
      <c r="E13" s="63">
        <f t="shared" si="0"/>
        <v>78.376930453737728</v>
      </c>
      <c r="F13" s="61">
        <v>2448.038196</v>
      </c>
      <c r="G13" s="45">
        <v>1850.5812390000001</v>
      </c>
      <c r="H13" s="63">
        <f t="shared" si="1"/>
        <v>75.594459352136681</v>
      </c>
      <c r="I13" s="61">
        <f t="shared" si="3"/>
        <v>95531.862020999994</v>
      </c>
      <c r="J13" s="61">
        <f t="shared" si="4"/>
        <v>74806.825102000003</v>
      </c>
      <c r="K13" s="63">
        <f t="shared" si="2"/>
        <v>78.305628634722751</v>
      </c>
      <c r="L13" s="53"/>
      <c r="M13" s="50"/>
    </row>
    <row r="14" spans="2:13" ht="15" customHeight="1" x14ac:dyDescent="0.25">
      <c r="B14" s="35">
        <v>2014</v>
      </c>
      <c r="C14" s="65">
        <v>91166.543304999999</v>
      </c>
      <c r="D14" s="65">
        <v>72951.517239000095</v>
      </c>
      <c r="E14" s="50">
        <f t="shared" si="0"/>
        <v>80.020054061871065</v>
      </c>
      <c r="F14" s="66">
        <v>2560.3599680000002</v>
      </c>
      <c r="G14" s="47">
        <v>1925.508245</v>
      </c>
      <c r="H14" s="50">
        <f t="shared" si="1"/>
        <v>75.204591114744375</v>
      </c>
      <c r="I14" s="66">
        <f t="shared" si="3"/>
        <v>93726.903273000004</v>
      </c>
      <c r="J14" s="66">
        <f t="shared" si="4"/>
        <v>74877.0254840001</v>
      </c>
      <c r="K14" s="50">
        <f t="shared" si="2"/>
        <v>79.888508922464311</v>
      </c>
      <c r="L14" s="53"/>
      <c r="M14" s="50"/>
    </row>
    <row r="15" spans="2:13" ht="15" customHeight="1" x14ac:dyDescent="0.25">
      <c r="B15" s="34">
        <v>2015</v>
      </c>
      <c r="C15" s="62">
        <v>90677.327023999896</v>
      </c>
      <c r="D15" s="62">
        <v>72752.417549000005</v>
      </c>
      <c r="E15" s="63">
        <f t="shared" si="0"/>
        <v>80.232203503026028</v>
      </c>
      <c r="F15" s="61">
        <v>2819.3883820000001</v>
      </c>
      <c r="G15" s="45">
        <v>2115.7797700000001</v>
      </c>
      <c r="H15" s="63">
        <f t="shared" si="1"/>
        <v>75.043927381835957</v>
      </c>
      <c r="I15" s="61">
        <f t="shared" si="3"/>
        <v>93496.715405999901</v>
      </c>
      <c r="J15" s="61">
        <f t="shared" si="4"/>
        <v>74868.197318999999</v>
      </c>
      <c r="K15" s="63">
        <f t="shared" si="2"/>
        <v>80.075751317992854</v>
      </c>
      <c r="L15" s="53"/>
      <c r="M15" s="50"/>
    </row>
    <row r="16" spans="2:13" ht="15" customHeight="1" x14ac:dyDescent="0.25">
      <c r="B16" s="35">
        <v>2016</v>
      </c>
      <c r="C16" s="65">
        <v>91155.644334999801</v>
      </c>
      <c r="D16" s="65">
        <v>72961.938163999905</v>
      </c>
      <c r="E16" s="50">
        <f t="shared" si="0"/>
        <v>80.041053624570452</v>
      </c>
      <c r="F16" s="66">
        <v>3532.7907300000002</v>
      </c>
      <c r="G16" s="47">
        <v>2571.7150999999999</v>
      </c>
      <c r="H16" s="50">
        <f t="shared" si="1"/>
        <v>72.795568618354011</v>
      </c>
      <c r="I16" s="66">
        <f t="shared" si="3"/>
        <v>94688.435064999794</v>
      </c>
      <c r="J16" s="66">
        <f t="shared" si="4"/>
        <v>75533.653263999906</v>
      </c>
      <c r="K16" s="50">
        <f t="shared" si="2"/>
        <v>79.770727240501017</v>
      </c>
      <c r="L16" s="53"/>
      <c r="M16" s="50"/>
    </row>
    <row r="17" spans="2:13" ht="15" customHeight="1" x14ac:dyDescent="0.25">
      <c r="B17" s="38">
        <v>2017</v>
      </c>
      <c r="C17" s="62">
        <v>90947.207098999905</v>
      </c>
      <c r="D17" s="62">
        <v>71720.508716000099</v>
      </c>
      <c r="E17" s="63">
        <f t="shared" si="0"/>
        <v>78.859495529015277</v>
      </c>
      <c r="F17" s="61">
        <v>3443.275318</v>
      </c>
      <c r="G17" s="45">
        <v>2508.445882</v>
      </c>
      <c r="H17" s="63">
        <f t="shared" si="1"/>
        <v>72.850575406703513</v>
      </c>
      <c r="I17" s="61">
        <f t="shared" si="3"/>
        <v>94390.482416999905</v>
      </c>
      <c r="J17" s="61">
        <f t="shared" si="4"/>
        <v>74228.954598000098</v>
      </c>
      <c r="K17" s="63">
        <f t="shared" si="2"/>
        <v>78.64029581930744</v>
      </c>
      <c r="L17" s="53"/>
      <c r="M17" s="50"/>
    </row>
    <row r="18" spans="2:13" ht="15" customHeight="1" x14ac:dyDescent="0.25">
      <c r="B18" s="36">
        <v>2018</v>
      </c>
      <c r="C18" s="65">
        <v>93948.781063999806</v>
      </c>
      <c r="D18" s="65">
        <v>74900.582410999996</v>
      </c>
      <c r="E18" s="50">
        <f t="shared" si="0"/>
        <v>79.724911342890351</v>
      </c>
      <c r="F18" s="66">
        <v>2995.6168400000001</v>
      </c>
      <c r="G18" s="47">
        <v>2274.3833690000001</v>
      </c>
      <c r="H18" s="50">
        <f t="shared" si="1"/>
        <v>75.923707552665505</v>
      </c>
      <c r="I18" s="66">
        <f t="shared" si="3"/>
        <v>96944.397903999808</v>
      </c>
      <c r="J18" s="66">
        <f t="shared" si="4"/>
        <v>77174.965779999999</v>
      </c>
      <c r="K18" s="50">
        <f t="shared" si="2"/>
        <v>79.60745277558307</v>
      </c>
      <c r="L18" s="53"/>
      <c r="M18" s="50"/>
    </row>
    <row r="19" spans="2:13" ht="15" customHeight="1" x14ac:dyDescent="0.25">
      <c r="B19" s="38">
        <v>2019</v>
      </c>
      <c r="C19" s="62">
        <v>98128.405220999906</v>
      </c>
      <c r="D19" s="62">
        <v>78362.075995000007</v>
      </c>
      <c r="E19" s="63">
        <f t="shared" si="0"/>
        <v>79.856669247316148</v>
      </c>
      <c r="F19" s="61">
        <v>3116.004195</v>
      </c>
      <c r="G19" s="45">
        <v>2376.4266069999999</v>
      </c>
      <c r="H19" s="63">
        <f t="shared" si="1"/>
        <v>76.265192800871688</v>
      </c>
      <c r="I19" s="61">
        <f t="shared" si="3"/>
        <v>101244.40941599991</v>
      </c>
      <c r="J19" s="61">
        <f t="shared" si="4"/>
        <v>80738.502602000008</v>
      </c>
      <c r="K19" s="63">
        <f t="shared" si="2"/>
        <v>79.746134199130111</v>
      </c>
      <c r="L19" s="53"/>
      <c r="M19" s="50"/>
    </row>
    <row r="20" spans="2:13" ht="15" customHeight="1" x14ac:dyDescent="0.25">
      <c r="B20" s="125">
        <v>2020</v>
      </c>
      <c r="C20" s="126">
        <v>70866.057400000005</v>
      </c>
      <c r="D20" s="126">
        <v>46668.737938999999</v>
      </c>
      <c r="E20" s="127">
        <f t="shared" si="0"/>
        <v>65.854853015994081</v>
      </c>
      <c r="F20" s="128">
        <v>1811.8477680000001</v>
      </c>
      <c r="G20" s="123">
        <v>1229.4477099999999</v>
      </c>
      <c r="H20" s="127">
        <f t="shared" si="1"/>
        <v>67.856015925505716</v>
      </c>
      <c r="I20" s="128">
        <f t="shared" si="3"/>
        <v>72677.905168000012</v>
      </c>
      <c r="J20" s="128">
        <f t="shared" si="4"/>
        <v>47898.185648999999</v>
      </c>
      <c r="K20" s="127">
        <f t="shared" si="2"/>
        <v>65.904741665682337</v>
      </c>
      <c r="L20" s="53"/>
      <c r="M20" s="50"/>
    </row>
    <row r="21" spans="2:13" ht="15" customHeight="1" x14ac:dyDescent="0.25">
      <c r="B21" s="38">
        <v>2021</v>
      </c>
      <c r="C21" s="62">
        <v>75969.559932999895</v>
      </c>
      <c r="D21" s="62">
        <v>53702.346164000002</v>
      </c>
      <c r="E21" s="63">
        <f t="shared" si="0"/>
        <v>70.689294779859068</v>
      </c>
      <c r="F21" s="61">
        <v>1836.1559130000001</v>
      </c>
      <c r="G21" s="45">
        <v>1221.45442</v>
      </c>
      <c r="H21" s="63">
        <f t="shared" si="1"/>
        <v>66.522369443253254</v>
      </c>
      <c r="I21" s="61">
        <f t="shared" si="3"/>
        <v>77805.71584599989</v>
      </c>
      <c r="J21" s="61">
        <f t="shared" si="4"/>
        <v>54923.800584000004</v>
      </c>
      <c r="K21" s="63">
        <f t="shared" si="2"/>
        <v>70.590958500671292</v>
      </c>
      <c r="L21" s="53"/>
      <c r="M21" s="50"/>
    </row>
    <row r="22" spans="2:13" ht="15" customHeight="1" x14ac:dyDescent="0.25">
      <c r="B22" s="36">
        <v>2022</v>
      </c>
      <c r="C22" s="65">
        <v>77923.477690999993</v>
      </c>
      <c r="D22" s="65">
        <v>61844.289833000097</v>
      </c>
      <c r="E22" s="50">
        <f t="shared" si="0"/>
        <v>79.365412922456088</v>
      </c>
      <c r="F22" s="66">
        <v>1832.7307679999999</v>
      </c>
      <c r="G22" s="47">
        <v>1335.0781119999999</v>
      </c>
      <c r="H22" s="50">
        <f t="shared" si="1"/>
        <v>72.846385039791073</v>
      </c>
      <c r="I22" s="66">
        <f t="shared" si="3"/>
        <v>79756.208458999987</v>
      </c>
      <c r="J22" s="66">
        <f t="shared" si="4"/>
        <v>63179.3679450001</v>
      </c>
      <c r="K22" s="50">
        <f t="shared" si="2"/>
        <v>79.215611130108471</v>
      </c>
      <c r="L22" s="53"/>
    </row>
    <row r="23" spans="2:13" ht="15" customHeight="1" x14ac:dyDescent="0.25">
      <c r="B23" s="38">
        <v>2023</v>
      </c>
      <c r="C23" s="62">
        <v>65433.490507000002</v>
      </c>
      <c r="D23" s="62">
        <v>52793.949605000002</v>
      </c>
      <c r="E23" s="63">
        <f t="shared" si="0"/>
        <v>80.683376656105736</v>
      </c>
      <c r="F23" s="61">
        <v>1685.4070320000001</v>
      </c>
      <c r="G23" s="45">
        <v>1348.467208</v>
      </c>
      <c r="H23" s="63">
        <f t="shared" si="1"/>
        <v>80.008400487081872</v>
      </c>
      <c r="I23" s="61">
        <f t="shared" si="3"/>
        <v>67118.897538999998</v>
      </c>
      <c r="J23" s="61">
        <f t="shared" si="4"/>
        <v>54142.416813000003</v>
      </c>
      <c r="K23" s="63">
        <f t="shared" si="2"/>
        <v>80.666427486446864</v>
      </c>
      <c r="L23" s="53"/>
      <c r="M23" s="133"/>
    </row>
    <row r="24" spans="2:13" ht="15" customHeight="1" x14ac:dyDescent="0.25">
      <c r="B24" s="36">
        <v>2024</v>
      </c>
      <c r="C24" s="137">
        <v>71387.998428000006</v>
      </c>
      <c r="D24" s="137">
        <v>58311.758654000099</v>
      </c>
      <c r="E24" s="50">
        <f>D24/C24*100</f>
        <v>81.682859777630199</v>
      </c>
      <c r="F24" s="66">
        <v>1942.900873</v>
      </c>
      <c r="G24" s="47">
        <v>1531.7964649999999</v>
      </c>
      <c r="H24" s="50">
        <f>G24/F24*100</f>
        <v>78.840690551277532</v>
      </c>
      <c r="I24" s="66">
        <f t="shared" si="3"/>
        <v>73330.899301000012</v>
      </c>
      <c r="J24" s="66">
        <f t="shared" si="4"/>
        <v>59843.555119000099</v>
      </c>
      <c r="K24" s="50">
        <f>J24/I24*100</f>
        <v>81.607556554517828</v>
      </c>
      <c r="L24" s="53"/>
      <c r="M24" s="133"/>
    </row>
    <row r="25" spans="2:13" ht="15" customHeight="1" x14ac:dyDescent="0.25">
      <c r="B25" s="138" t="s">
        <v>46</v>
      </c>
      <c r="C25" s="142">
        <v>80089.454266000001</v>
      </c>
      <c r="D25" s="142">
        <v>64738.728353999999</v>
      </c>
      <c r="E25" s="143">
        <f>D25/C25*100</f>
        <v>80.833024706329198</v>
      </c>
      <c r="F25" s="144">
        <v>2388.6602149999999</v>
      </c>
      <c r="G25" s="141">
        <v>1834.110737</v>
      </c>
      <c r="H25" s="143">
        <f>G25/F25*100</f>
        <v>76.784078601150057</v>
      </c>
      <c r="I25" s="144">
        <f>C25+F25</f>
        <v>82478.114480999997</v>
      </c>
      <c r="J25" s="144">
        <f>D25+G25</f>
        <v>66572.839091000002</v>
      </c>
      <c r="K25" s="143">
        <f>J25/I25*100</f>
        <v>80.715762611590733</v>
      </c>
      <c r="L25" s="53"/>
    </row>
    <row r="26" spans="2:13" ht="10.35" customHeight="1" x14ac:dyDescent="0.25">
      <c r="B26" s="37"/>
      <c r="C26" s="67"/>
      <c r="D26" s="68"/>
      <c r="E26" s="69"/>
      <c r="F26" s="67"/>
      <c r="G26" s="49"/>
      <c r="H26" s="69"/>
      <c r="I26" s="70"/>
      <c r="J26" s="70"/>
      <c r="K26" s="69"/>
      <c r="L26" s="53"/>
    </row>
    <row r="27" spans="2:13" ht="15" customHeight="1" x14ac:dyDescent="0.25">
      <c r="B27" s="31" t="s">
        <v>3</v>
      </c>
      <c r="C27" s="51"/>
      <c r="D27" s="65"/>
      <c r="E27" s="50"/>
      <c r="F27" s="51"/>
      <c r="G27" s="47"/>
      <c r="H27" s="50"/>
      <c r="I27" s="71"/>
      <c r="J27" s="71"/>
      <c r="K27" s="50"/>
      <c r="L27" s="53"/>
    </row>
    <row r="28" spans="2:13" ht="10.35" customHeight="1" x14ac:dyDescent="0.25">
      <c r="B28" s="36"/>
      <c r="C28" s="64"/>
      <c r="D28" s="65"/>
      <c r="E28" s="50"/>
      <c r="F28" s="66"/>
      <c r="G28" s="47"/>
      <c r="H28" s="50"/>
      <c r="I28" s="66"/>
      <c r="J28" s="66"/>
      <c r="K28" s="50"/>
      <c r="L28" s="53"/>
    </row>
    <row r="29" spans="2:13" ht="15" customHeight="1" x14ac:dyDescent="0.25">
      <c r="B29" s="149">
        <v>2026</v>
      </c>
      <c r="C29" s="153">
        <v>84348.156892026076</v>
      </c>
      <c r="D29" s="153">
        <v>68276.498541233683</v>
      </c>
      <c r="E29" s="154">
        <f>D29/C29*100</f>
        <v>80.94604678633857</v>
      </c>
      <c r="F29" s="155">
        <v>2515.6756082691113</v>
      </c>
      <c r="G29" s="155">
        <v>1934.3391852630386</v>
      </c>
      <c r="H29" s="159">
        <f>G29/F29*100</f>
        <v>76.891439377350551</v>
      </c>
      <c r="I29" s="155">
        <f t="shared" si="3"/>
        <v>86863.83250029519</v>
      </c>
      <c r="J29" s="155">
        <f t="shared" si="4"/>
        <v>70210.837726496728</v>
      </c>
      <c r="K29" s="159">
        <f>J29/I29*100</f>
        <v>80.828620733788298</v>
      </c>
      <c r="L29" s="53"/>
    </row>
    <row r="30" spans="2:13" ht="15" customHeight="1" x14ac:dyDescent="0.25">
      <c r="B30" s="36">
        <v>2027</v>
      </c>
      <c r="C30" s="137">
        <v>86516.270387448138</v>
      </c>
      <c r="D30" s="137">
        <v>70132.886407587997</v>
      </c>
      <c r="E30" s="50">
        <f>D30/C30*100</f>
        <v>81.063233647856066</v>
      </c>
      <c r="F30" s="66">
        <v>2580.3393832390179</v>
      </c>
      <c r="G30" s="66">
        <v>1986.9324475078415</v>
      </c>
      <c r="H30" s="160">
        <f>G30/F30*100</f>
        <v>77.002756320128256</v>
      </c>
      <c r="I30" s="66">
        <f t="shared" si="3"/>
        <v>89096.609770687151</v>
      </c>
      <c r="J30" s="66">
        <f t="shared" si="4"/>
        <v>72119.818855095844</v>
      </c>
      <c r="K30" s="160">
        <f>J30/I30*100</f>
        <v>80.945637595767778</v>
      </c>
      <c r="L30" s="53"/>
    </row>
    <row r="31" spans="2:13" ht="15" customHeight="1" x14ac:dyDescent="0.25">
      <c r="B31" s="38">
        <v>2028</v>
      </c>
      <c r="C31" s="61">
        <v>88225.214378933742</v>
      </c>
      <c r="D31" s="62">
        <v>71977.190756703276</v>
      </c>
      <c r="E31" s="63">
        <f>D31/C31*100</f>
        <v>81.583469378216506</v>
      </c>
      <c r="F31" s="61">
        <v>2631.3084722350195</v>
      </c>
      <c r="G31" s="61">
        <v>2039.1833720318962</v>
      </c>
      <c r="H31" s="161">
        <f>G31/F31*100</f>
        <v>77.496933314695127</v>
      </c>
      <c r="I31" s="61">
        <f t="shared" si="3"/>
        <v>90856.52285116876</v>
      </c>
      <c r="J31" s="61">
        <f t="shared" si="4"/>
        <v>74016.374128735173</v>
      </c>
      <c r="K31" s="161">
        <f>J31/I31*100</f>
        <v>81.465118635434379</v>
      </c>
      <c r="L31" s="53"/>
      <c r="M31" s="133"/>
    </row>
    <row r="32" spans="2:13" ht="15" customHeight="1" x14ac:dyDescent="0.25">
      <c r="B32" s="36">
        <v>2029</v>
      </c>
      <c r="C32" s="66">
        <v>90701.308693486892</v>
      </c>
      <c r="D32" s="137">
        <v>74359.626815249998</v>
      </c>
      <c r="E32" s="50">
        <f>D32/C32*100</f>
        <v>81.982970131708413</v>
      </c>
      <c r="F32" s="66">
        <v>2705.1577453005707</v>
      </c>
      <c r="G32" s="66">
        <v>2106.6800879281782</v>
      </c>
      <c r="H32" s="160">
        <f>G32/F32*100</f>
        <v>77.876422977104596</v>
      </c>
      <c r="I32" s="66">
        <f t="shared" si="3"/>
        <v>93406.466438787465</v>
      </c>
      <c r="J32" s="66">
        <f t="shared" si="4"/>
        <v>76466.306903178178</v>
      </c>
      <c r="K32" s="160">
        <f>J32/I32*100</f>
        <v>81.864039844917187</v>
      </c>
      <c r="L32" s="53"/>
      <c r="M32" s="133"/>
    </row>
    <row r="33" spans="2:13" ht="15" customHeight="1" x14ac:dyDescent="0.25">
      <c r="B33" s="38">
        <v>2030</v>
      </c>
      <c r="C33" s="61">
        <v>93222.994105456586</v>
      </c>
      <c r="D33" s="62">
        <v>76713.604167694561</v>
      </c>
      <c r="E33" s="63">
        <f>D33/C33*100</f>
        <v>82.290431565536153</v>
      </c>
      <c r="F33" s="61">
        <v>2780.3667684300367</v>
      </c>
      <c r="G33" s="61">
        <v>2173.3705411784335</v>
      </c>
      <c r="H33" s="161">
        <f>G33/F33*100</f>
        <v>78.168483592028039</v>
      </c>
      <c r="I33" s="61">
        <f t="shared" si="3"/>
        <v>96003.360873886617</v>
      </c>
      <c r="J33" s="61">
        <f t="shared" si="4"/>
        <v>78886.974708872993</v>
      </c>
      <c r="K33" s="161">
        <f>J33/I33*100</f>
        <v>82.171055253473568</v>
      </c>
      <c r="L33" s="53"/>
      <c r="M33" s="133"/>
    </row>
    <row r="34" spans="2:13" ht="10.35" customHeight="1" x14ac:dyDescent="0.25">
      <c r="B34" s="36"/>
      <c r="C34" s="158"/>
      <c r="D34" s="137"/>
      <c r="E34" s="50"/>
      <c r="F34" s="66"/>
      <c r="G34" s="66"/>
      <c r="H34" s="160"/>
      <c r="I34" s="66"/>
      <c r="J34" s="66"/>
      <c r="K34" s="160"/>
      <c r="L34" s="53"/>
      <c r="M34" s="133"/>
    </row>
    <row r="35" spans="2:13" ht="15" customHeight="1" x14ac:dyDescent="0.25">
      <c r="B35" s="36">
        <v>2031</v>
      </c>
      <c r="C35" s="66">
        <v>95683.996460413648</v>
      </c>
      <c r="D35" s="137">
        <v>78965.94399740285</v>
      </c>
      <c r="E35" s="50">
        <f>D35/C35*100</f>
        <v>82.527848876037098</v>
      </c>
      <c r="F35" s="66">
        <v>2853.7659252626336</v>
      </c>
      <c r="G35" s="66">
        <v>2237.1815051882863</v>
      </c>
      <c r="H35" s="160">
        <f>G35/F35*100</f>
        <v>78.394008611003969</v>
      </c>
      <c r="I35" s="66">
        <f t="shared" si="3"/>
        <v>98537.76238567628</v>
      </c>
      <c r="J35" s="66">
        <f t="shared" si="4"/>
        <v>81203.125502591138</v>
      </c>
      <c r="K35" s="160">
        <f>J35/I35*100</f>
        <v>82.408128149655496</v>
      </c>
      <c r="L35" s="53"/>
      <c r="M35" s="133"/>
    </row>
    <row r="36" spans="2:13" ht="15" customHeight="1" x14ac:dyDescent="0.25">
      <c r="B36" s="38">
        <v>2032</v>
      </c>
      <c r="C36" s="61">
        <v>98307.808019712465</v>
      </c>
      <c r="D36" s="62">
        <v>81312.366455791911</v>
      </c>
      <c r="E36" s="63">
        <f>D36/C36*100</f>
        <v>82.712012498017799</v>
      </c>
      <c r="F36" s="61">
        <v>2932.0208508429523</v>
      </c>
      <c r="G36" s="61">
        <v>2303.6579209889901</v>
      </c>
      <c r="H36" s="161">
        <f>G36/F36*100</f>
        <v>78.568947431826459</v>
      </c>
      <c r="I36" s="61">
        <f t="shared" si="3"/>
        <v>101239.82887055542</v>
      </c>
      <c r="J36" s="61">
        <f t="shared" si="4"/>
        <v>83616.024376780901</v>
      </c>
      <c r="K36" s="161">
        <f>J36/I36*100</f>
        <v>82.592024610878994</v>
      </c>
      <c r="L36" s="53"/>
      <c r="M36" s="133"/>
    </row>
    <row r="37" spans="2:13" ht="15" customHeight="1" x14ac:dyDescent="0.25">
      <c r="B37" s="36">
        <v>2033</v>
      </c>
      <c r="C37" s="66">
        <v>101076.59489786686</v>
      </c>
      <c r="D37" s="137">
        <v>83747.721883711623</v>
      </c>
      <c r="E37" s="50">
        <f>D37/C37*100</f>
        <v>82.855701627399256</v>
      </c>
      <c r="F37" s="66">
        <v>3014.5996512639849</v>
      </c>
      <c r="G37" s="66">
        <v>2372.6538937602531</v>
      </c>
      <c r="H37" s="160">
        <f>G37/F37*100</f>
        <v>78.705439137347085</v>
      </c>
      <c r="I37" s="66">
        <f t="shared" si="3"/>
        <v>104091.19454913084</v>
      </c>
      <c r="J37" s="66">
        <f t="shared" si="4"/>
        <v>86120.375777471883</v>
      </c>
      <c r="K37" s="160">
        <f>J37/I37*100</f>
        <v>82.735505294660854</v>
      </c>
      <c r="L37" s="53"/>
    </row>
    <row r="38" spans="2:13" ht="15" customHeight="1" x14ac:dyDescent="0.25">
      <c r="B38" s="38">
        <v>2034</v>
      </c>
      <c r="C38" s="61">
        <v>104191.67812022594</v>
      </c>
      <c r="D38" s="62">
        <v>86446.399339268493</v>
      </c>
      <c r="E38" s="63">
        <f>D38/C38*100</f>
        <v>82.968621773726198</v>
      </c>
      <c r="F38" s="61">
        <v>3107.5067066042529</v>
      </c>
      <c r="G38" s="61">
        <v>2449.1100340457283</v>
      </c>
      <c r="H38" s="161">
        <f>G38/F38*100</f>
        <v>78.812703085748396</v>
      </c>
      <c r="I38" s="61">
        <f t="shared" si="3"/>
        <v>107299.1848268302</v>
      </c>
      <c r="J38" s="61">
        <f t="shared" si="4"/>
        <v>88895.509373314228</v>
      </c>
      <c r="K38" s="161">
        <f>J38/I38*100</f>
        <v>82.848261631048175</v>
      </c>
      <c r="L38" s="53"/>
    </row>
    <row r="39" spans="2:13" ht="15" customHeight="1" x14ac:dyDescent="0.25">
      <c r="B39" s="36">
        <v>2035</v>
      </c>
      <c r="C39" s="66">
        <v>107327.34018792963</v>
      </c>
      <c r="D39" s="137">
        <v>89144.085060226993</v>
      </c>
      <c r="E39" s="50">
        <f>D39/C39*100</f>
        <v>83.058133094639402</v>
      </c>
      <c r="F39" s="66">
        <v>3201.0275240133951</v>
      </c>
      <c r="G39" s="66">
        <v>2525.5380775316312</v>
      </c>
      <c r="H39" s="160">
        <f>G39/F39*100</f>
        <v>78.897730762563185</v>
      </c>
      <c r="I39" s="66">
        <f t="shared" si="3"/>
        <v>110528.36771194302</v>
      </c>
      <c r="J39" s="66">
        <f t="shared" si="4"/>
        <v>91669.623137758623</v>
      </c>
      <c r="K39" s="160">
        <f>J39/I39*100</f>
        <v>82.937643100517235</v>
      </c>
      <c r="L39" s="53"/>
    </row>
    <row r="40" spans="2:13" ht="10.35" customHeight="1" x14ac:dyDescent="0.25">
      <c r="B40" s="39"/>
      <c r="C40" s="72"/>
      <c r="D40" s="68"/>
      <c r="E40" s="69"/>
      <c r="F40" s="72"/>
      <c r="G40" s="72"/>
      <c r="H40" s="162"/>
      <c r="I40" s="72"/>
      <c r="J40" s="72"/>
      <c r="K40" s="162"/>
      <c r="L40" s="53"/>
      <c r="M40" s="133"/>
    </row>
    <row r="41" spans="2:13" ht="15" customHeight="1" x14ac:dyDescent="0.25">
      <c r="B41" s="36">
        <v>2036</v>
      </c>
      <c r="C41" s="66">
        <v>110670.60668800111</v>
      </c>
      <c r="D41" s="65">
        <v>92000.266933791791</v>
      </c>
      <c r="E41" s="50">
        <f>D41/C41*100</f>
        <v>83.129811688080721</v>
      </c>
      <c r="F41" s="66">
        <v>3300.7401235067</v>
      </c>
      <c r="G41" s="66">
        <v>2606.4564701896529</v>
      </c>
      <c r="H41" s="163">
        <f>G41/F41*100</f>
        <v>78.965818957614829</v>
      </c>
      <c r="I41" s="66">
        <f t="shared" si="3"/>
        <v>113971.3468115078</v>
      </c>
      <c r="J41" s="66">
        <f t="shared" si="4"/>
        <v>94606.72340398145</v>
      </c>
      <c r="K41" s="163">
        <f>J41/I41*100</f>
        <v>83.009217711928372</v>
      </c>
      <c r="L41" s="53"/>
    </row>
    <row r="42" spans="2:13" ht="15" customHeight="1" x14ac:dyDescent="0.25">
      <c r="B42" s="38">
        <v>2037</v>
      </c>
      <c r="C42" s="61">
        <v>113897.41925950612</v>
      </c>
      <c r="D42" s="62">
        <v>94748.848044952654</v>
      </c>
      <c r="E42" s="63">
        <f>D42/C42*100</f>
        <v>83.18787963849735</v>
      </c>
      <c r="F42" s="61">
        <v>3396.9794958617194</v>
      </c>
      <c r="G42" s="61">
        <v>2684.3264292646841</v>
      </c>
      <c r="H42" s="161">
        <f>G42/F42*100</f>
        <v>79.020978270101239</v>
      </c>
      <c r="I42" s="61">
        <f t="shared" si="3"/>
        <v>117294.39875536783</v>
      </c>
      <c r="J42" s="61">
        <f t="shared" si="4"/>
        <v>97433.174474217332</v>
      </c>
      <c r="K42" s="161">
        <f>J42/I42*100</f>
        <v>83.067201424874881</v>
      </c>
      <c r="L42" s="53"/>
    </row>
    <row r="43" spans="2:13" ht="15" customHeight="1" x14ac:dyDescent="0.25">
      <c r="B43" s="36">
        <v>2038</v>
      </c>
      <c r="C43" s="66">
        <v>117016.01668210089</v>
      </c>
      <c r="D43" s="65">
        <v>97398.905297171048</v>
      </c>
      <c r="E43" s="50">
        <f>D43/C43*100</f>
        <v>83.23553309952095</v>
      </c>
      <c r="F43" s="66">
        <v>3489.9913618835867</v>
      </c>
      <c r="G43" s="66">
        <v>2759.4051122035985</v>
      </c>
      <c r="H43" s="163">
        <f>G43/F43*100</f>
        <v>79.066244757531919</v>
      </c>
      <c r="I43" s="66">
        <f t="shared" si="3"/>
        <v>120506.00804398448</v>
      </c>
      <c r="J43" s="66">
        <f t="shared" si="4"/>
        <v>100158.31040937465</v>
      </c>
      <c r="K43" s="163">
        <f>J43/I43*100</f>
        <v>83.114785756422236</v>
      </c>
      <c r="L43" s="53"/>
    </row>
    <row r="44" spans="2:13" ht="15" customHeight="1" x14ac:dyDescent="0.25">
      <c r="B44" s="38">
        <v>2039</v>
      </c>
      <c r="C44" s="61">
        <v>120074.87388325209</v>
      </c>
      <c r="D44" s="62">
        <v>99992.581530517564</v>
      </c>
      <c r="E44" s="63">
        <f>D44/C44*100</f>
        <v>83.275191800525732</v>
      </c>
      <c r="F44" s="61">
        <v>3581.2214815880975</v>
      </c>
      <c r="G44" s="61">
        <v>2832.8864663919317</v>
      </c>
      <c r="H44" s="161">
        <f>G44/F44*100</f>
        <v>79.103916944441096</v>
      </c>
      <c r="I44" s="61">
        <f t="shared" si="3"/>
        <v>123656.09536484019</v>
      </c>
      <c r="J44" s="61">
        <f t="shared" si="4"/>
        <v>102825.4679969095</v>
      </c>
      <c r="K44" s="161">
        <f>J44/I44*100</f>
        <v>83.15438692571432</v>
      </c>
      <c r="L44" s="53"/>
    </row>
    <row r="45" spans="2:13" ht="15" customHeight="1" x14ac:dyDescent="0.25">
      <c r="B45" s="36">
        <v>2040</v>
      </c>
      <c r="C45" s="66">
        <v>123085.25836052613</v>
      </c>
      <c r="D45" s="65">
        <v>102540.71429824529</v>
      </c>
      <c r="E45" s="50">
        <f>D45/C45*100</f>
        <v>83.308688354779008</v>
      </c>
      <c r="F45" s="66">
        <v>3671.0059069986564</v>
      </c>
      <c r="G45" s="66">
        <v>2905.0775301866256</v>
      </c>
      <c r="H45" s="163">
        <f>G45/F45*100</f>
        <v>79.13573564804642</v>
      </c>
      <c r="I45" s="66">
        <f t="shared" si="3"/>
        <v>126756.26426752479</v>
      </c>
      <c r="J45" s="66">
        <f t="shared" si="4"/>
        <v>105445.79182843192</v>
      </c>
      <c r="K45" s="163">
        <f>J45/I45*100</f>
        <v>83.187834887500173</v>
      </c>
      <c r="L45" s="53"/>
    </row>
    <row r="46" spans="2:13" ht="10.35" customHeight="1" x14ac:dyDescent="0.25">
      <c r="B46" s="36"/>
      <c r="C46" s="64"/>
      <c r="D46" s="65"/>
      <c r="E46" s="50"/>
      <c r="F46" s="66"/>
      <c r="G46" s="66"/>
      <c r="H46" s="163"/>
      <c r="I46" s="66"/>
      <c r="J46" s="66"/>
      <c r="K46" s="163"/>
      <c r="L46" s="53"/>
      <c r="M46" s="133"/>
    </row>
    <row r="47" spans="2:13" ht="15" customHeight="1" x14ac:dyDescent="0.25">
      <c r="B47" s="38">
        <v>2041</v>
      </c>
      <c r="C47" s="61">
        <v>126097.98096293198</v>
      </c>
      <c r="D47" s="62">
        <v>105086.79347335034</v>
      </c>
      <c r="E47" s="63">
        <f t="shared" ref="E47:E52" si="5">D47/C47*100</f>
        <v>83.337411646774797</v>
      </c>
      <c r="F47" s="61">
        <v>3760.8600667647711</v>
      </c>
      <c r="G47" s="61">
        <v>2977.2104137177512</v>
      </c>
      <c r="H47" s="161">
        <f t="shared" ref="H47:H52" si="6">G47/F47*100</f>
        <v>79.163020183275691</v>
      </c>
      <c r="I47" s="61">
        <f t="shared" si="3"/>
        <v>129858.84102969675</v>
      </c>
      <c r="J47" s="61">
        <f t="shared" si="4"/>
        <v>108064.00388706809</v>
      </c>
      <c r="K47" s="161">
        <f t="shared" ref="K47:K52" si="7">J47/I47*100</f>
        <v>83.216516511459929</v>
      </c>
      <c r="L47" s="53"/>
    </row>
    <row r="48" spans="2:13" ht="15" customHeight="1" x14ac:dyDescent="0.25">
      <c r="B48" s="36">
        <v>2042</v>
      </c>
      <c r="C48" s="66">
        <v>129215.32338429945</v>
      </c>
      <c r="D48" s="65">
        <v>107717.0145122652</v>
      </c>
      <c r="E48" s="50">
        <f t="shared" si="5"/>
        <v>83.362415301089257</v>
      </c>
      <c r="F48" s="66">
        <v>3853.8345024966097</v>
      </c>
      <c r="G48" s="66">
        <v>3051.7271175642977</v>
      </c>
      <c r="H48" s="163">
        <f t="shared" si="6"/>
        <v>79.186771398390704</v>
      </c>
      <c r="I48" s="66">
        <f t="shared" si="3"/>
        <v>133069.15788679605</v>
      </c>
      <c r="J48" s="66">
        <f t="shared" si="4"/>
        <v>110768.7416298295</v>
      </c>
      <c r="K48" s="163">
        <f t="shared" si="7"/>
        <v>83.241483893707468</v>
      </c>
      <c r="L48" s="53"/>
    </row>
    <row r="49" spans="2:12" ht="15" customHeight="1" x14ac:dyDescent="0.25">
      <c r="B49" s="38">
        <v>2043</v>
      </c>
      <c r="C49" s="61">
        <v>132467.21372462533</v>
      </c>
      <c r="D49" s="62">
        <v>110457.12337961867</v>
      </c>
      <c r="E49" s="63">
        <f t="shared" si="5"/>
        <v>83.384499661356557</v>
      </c>
      <c r="F49" s="61">
        <v>3950.8218168773597</v>
      </c>
      <c r="G49" s="61">
        <v>3129.35704978479</v>
      </c>
      <c r="H49" s="161">
        <f t="shared" si="6"/>
        <v>79.207749547615975</v>
      </c>
      <c r="I49" s="61">
        <f t="shared" si="3"/>
        <v>136418.03554150267</v>
      </c>
      <c r="J49" s="61">
        <f t="shared" si="4"/>
        <v>113586.48042940345</v>
      </c>
      <c r="K49" s="161">
        <f t="shared" si="7"/>
        <v>83.263536216841999</v>
      </c>
      <c r="L49" s="53"/>
    </row>
    <row r="50" spans="2:12" ht="15" customHeight="1" x14ac:dyDescent="0.25">
      <c r="B50" s="36">
        <v>2044</v>
      </c>
      <c r="C50" s="66">
        <v>135813.4330684742</v>
      </c>
      <c r="D50" s="65">
        <v>113274.20744926686</v>
      </c>
      <c r="E50" s="50">
        <f t="shared" si="5"/>
        <v>83.404273708445658</v>
      </c>
      <c r="F50" s="66">
        <v>4050.622484650276</v>
      </c>
      <c r="G50" s="66">
        <v>3209.1677638742053</v>
      </c>
      <c r="H50" s="163">
        <f t="shared" si="6"/>
        <v>79.226533107818852</v>
      </c>
      <c r="I50" s="66">
        <f t="shared" si="3"/>
        <v>139864.05555312449</v>
      </c>
      <c r="J50" s="66">
        <f t="shared" si="4"/>
        <v>116483.37521314107</v>
      </c>
      <c r="K50" s="163">
        <f t="shared" si="7"/>
        <v>83.283281578301754</v>
      </c>
      <c r="L50" s="53"/>
    </row>
    <row r="51" spans="2:12" ht="15" customHeight="1" x14ac:dyDescent="0.25">
      <c r="B51" s="38">
        <v>2045</v>
      </c>
      <c r="C51" s="61">
        <v>139167.80189379063</v>
      </c>
      <c r="D51" s="62">
        <v>116096.84454512</v>
      </c>
      <c r="E51" s="63">
        <f t="shared" si="5"/>
        <v>83.422201806221082</v>
      </c>
      <c r="F51" s="61">
        <v>4150.6662099184987</v>
      </c>
      <c r="G51" s="61">
        <v>3289.1358005623847</v>
      </c>
      <c r="H51" s="161">
        <f t="shared" si="6"/>
        <v>79.243563182763594</v>
      </c>
      <c r="I51" s="61">
        <f t="shared" si="3"/>
        <v>143318.46810370914</v>
      </c>
      <c r="J51" s="61">
        <f t="shared" si="4"/>
        <v>119385.98034568239</v>
      </c>
      <c r="K51" s="161">
        <f t="shared" si="7"/>
        <v>83.301183668312333</v>
      </c>
      <c r="L51" s="53"/>
    </row>
    <row r="52" spans="2:12" ht="15" customHeight="1" x14ac:dyDescent="0.25">
      <c r="B52" s="36">
        <v>2046</v>
      </c>
      <c r="C52" s="66">
        <v>142618.84905643453</v>
      </c>
      <c r="D52" s="137">
        <v>118999.22658586541</v>
      </c>
      <c r="E52" s="50">
        <f t="shared" si="5"/>
        <v>83.438638982970076</v>
      </c>
      <c r="F52" s="66">
        <v>4253.59335723202</v>
      </c>
      <c r="G52" s="66">
        <v>3371.3630886039209</v>
      </c>
      <c r="H52" s="160">
        <f t="shared" si="6"/>
        <v>79.259177017283079</v>
      </c>
      <c r="I52" s="66">
        <f t="shared" ref="I52" si="8">C52+F52</f>
        <v>146872.44241366655</v>
      </c>
      <c r="J52" s="66">
        <f t="shared" ref="J52" si="9">D52+G52</f>
        <v>122370.58967446933</v>
      </c>
      <c r="K52" s="160">
        <f t="shared" si="7"/>
        <v>83.317597000131798</v>
      </c>
      <c r="L52" s="53"/>
    </row>
    <row r="53" spans="2:12" ht="10.35" customHeight="1" x14ac:dyDescent="0.25">
      <c r="B53" s="39"/>
      <c r="C53" s="72"/>
      <c r="D53" s="68"/>
      <c r="E53" s="73"/>
      <c r="F53" s="72"/>
      <c r="G53" s="74"/>
      <c r="H53" s="73"/>
      <c r="I53" s="72"/>
      <c r="J53" s="72"/>
      <c r="K53" s="73"/>
      <c r="L53" s="53"/>
    </row>
    <row r="54" spans="2:12" ht="15" customHeight="1" x14ac:dyDescent="0.25">
      <c r="B54" s="102" t="s">
        <v>4</v>
      </c>
      <c r="C54" s="51"/>
      <c r="D54" s="75"/>
      <c r="E54" s="76"/>
      <c r="F54" s="51"/>
      <c r="G54" s="75"/>
      <c r="H54" s="76"/>
      <c r="I54" s="77"/>
      <c r="J54" s="77"/>
      <c r="K54" s="76"/>
      <c r="L54" s="53"/>
    </row>
    <row r="55" spans="2:12" ht="15" customHeight="1" x14ac:dyDescent="0.25">
      <c r="B55" s="36" t="s">
        <v>50</v>
      </c>
      <c r="C55" s="40">
        <f>RATE(2025-2010,,-C10,C25)</f>
        <v>-1.3673337858720311E-2</v>
      </c>
      <c r="D55" s="40">
        <f>RATE(2025-2010,,-D10,D25)</f>
        <v>-9.7871636230281948E-3</v>
      </c>
      <c r="E55" s="40"/>
      <c r="F55" s="40">
        <f>RATE(2025-2010,,-F10,F25)</f>
        <v>1.6924044177041964E-2</v>
      </c>
      <c r="G55" s="40">
        <f>RATE(2025-2010,,-G10,G25)</f>
        <v>2.0807420080706764E-2</v>
      </c>
      <c r="H55" s="40"/>
      <c r="I55" s="40">
        <f t="shared" ref="I55:J55" si="10">RATE(2025-2010,,-I10,I25)</f>
        <v>-1.2969274785010898E-2</v>
      </c>
      <c r="J55" s="40">
        <f t="shared" si="10"/>
        <v>-9.1170535383443621E-3</v>
      </c>
      <c r="K55" s="40"/>
      <c r="L55" s="53"/>
    </row>
    <row r="56" spans="2:12" ht="15" customHeight="1" x14ac:dyDescent="0.25">
      <c r="B56" s="38" t="s">
        <v>47</v>
      </c>
      <c r="C56" s="41">
        <f>RATE(2026-2025,,-C25,C29)</f>
        <v>5.3174324448281352E-2</v>
      </c>
      <c r="D56" s="41">
        <f>RATE(2026-2025,,-D25,D29)</f>
        <v>5.4646890310984866E-2</v>
      </c>
      <c r="E56" s="41"/>
      <c r="F56" s="41">
        <f>RATE(2026-2025,,-F25,F29)</f>
        <v>5.3174324448281386E-2</v>
      </c>
      <c r="G56" s="41">
        <f>RATE(2026-2025,,-G25,G29)</f>
        <v>5.4646890310984853E-2</v>
      </c>
      <c r="H56" s="41"/>
      <c r="I56" s="41">
        <f t="shared" ref="I56:J56" si="11">RATE(2026-2025,,-I25,I29)</f>
        <v>5.3174324448281379E-2</v>
      </c>
      <c r="J56" s="41">
        <f t="shared" si="11"/>
        <v>5.4646890310984748E-2</v>
      </c>
      <c r="K56" s="41"/>
      <c r="L56" s="53"/>
    </row>
    <row r="57" spans="2:12" ht="15" customHeight="1" x14ac:dyDescent="0.25">
      <c r="B57" s="36" t="s">
        <v>48</v>
      </c>
      <c r="C57" s="40">
        <f>RATE(2036-2026,,-C29,C41)</f>
        <v>2.7532741839797942E-2</v>
      </c>
      <c r="D57" s="40">
        <f>RATE(2036-2026,,-D29,D41)</f>
        <v>3.027173339460083E-2</v>
      </c>
      <c r="E57" s="40"/>
      <c r="F57" s="40">
        <f>RATE(2036-2026,,-F29,F41)</f>
        <v>2.7532741840326121E-2</v>
      </c>
      <c r="G57" s="40">
        <f>RATE(2036-2026,,-G29,G41)</f>
        <v>3.0271733394853593E-2</v>
      </c>
      <c r="H57" s="40"/>
      <c r="I57" s="40">
        <f t="shared" ref="I57:J57" si="12">RATE(2036-2026,,-I29,I41)</f>
        <v>2.753274183979805E-2</v>
      </c>
      <c r="J57" s="40">
        <f t="shared" si="12"/>
        <v>3.0271733394600854E-2</v>
      </c>
      <c r="K57" s="40"/>
      <c r="L57" s="53"/>
    </row>
    <row r="58" spans="2:12" ht="15" customHeight="1" x14ac:dyDescent="0.25">
      <c r="B58" s="38" t="s">
        <v>49</v>
      </c>
      <c r="C58" s="41">
        <f>RATE(2046-2026,,-C29,C52)</f>
        <v>2.6608998170408002E-2</v>
      </c>
      <c r="D58" s="41">
        <f>RATE(2046-2026,,-D29,D52)</f>
        <v>2.8166962680817725E-2</v>
      </c>
      <c r="E58" s="41"/>
      <c r="F58" s="41">
        <f>RATE(2046-2026,,-F29,F52)</f>
        <v>2.6608998170407974E-2</v>
      </c>
      <c r="G58" s="41">
        <f>RATE(2046-2026,,-G29,G52)</f>
        <v>2.8166962680817705E-2</v>
      </c>
      <c r="H58" s="41"/>
      <c r="I58" s="41">
        <f t="shared" ref="I58:J58" si="13">RATE(2046-2026,,-I29,I52)</f>
        <v>2.6608998170407901E-2</v>
      </c>
      <c r="J58" s="41">
        <f t="shared" si="13"/>
        <v>2.8166962680817739E-2</v>
      </c>
      <c r="K58" s="41"/>
      <c r="L58" s="53"/>
    </row>
    <row r="59" spans="2:12" x14ac:dyDescent="0.2">
      <c r="B59" s="27" t="s">
        <v>36</v>
      </c>
      <c r="C59" s="26"/>
      <c r="D59" s="26"/>
      <c r="E59" s="26"/>
      <c r="F59" s="26"/>
      <c r="G59" s="26"/>
      <c r="H59" s="26"/>
      <c r="I59" s="26"/>
      <c r="J59" s="28"/>
      <c r="K59" s="26"/>
    </row>
    <row r="60" spans="2:12" ht="15" x14ac:dyDescent="0.25">
      <c r="B60" s="33"/>
      <c r="C60" s="33"/>
      <c r="D60" s="33"/>
      <c r="E60" s="33"/>
      <c r="F60" s="33"/>
      <c r="G60" s="33"/>
      <c r="H60" s="33"/>
      <c r="I60" s="33"/>
    </row>
    <row r="61" spans="2:12" ht="15" x14ac:dyDescent="0.25">
      <c r="B61" s="33"/>
      <c r="C61" s="33"/>
      <c r="D61" s="33"/>
      <c r="E61" s="33"/>
      <c r="F61" s="33"/>
      <c r="G61" s="33"/>
      <c r="H61" s="33"/>
      <c r="I61" s="33"/>
    </row>
  </sheetData>
  <printOptions horizontalCentered="1"/>
  <pageMargins left="0.7" right="0.7" top="0.75" bottom="0.75" header="0.3" footer="0.3"/>
  <pageSetup scale="73" orientation="portrait" cellComments="asDisplayed" r:id="rId1"/>
  <headerFooter alignWithMargins="0"/>
  <ignoredErrors>
    <ignoredError sqref="H29:K5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M66"/>
  <sheetViews>
    <sheetView showGridLines="0" zoomScale="75" zoomScaleNormal="75" workbookViewId="0">
      <pane ySplit="10" topLeftCell="A19" activePane="bottomLeft" state="frozen"/>
      <selection activeCell="B55" sqref="B55:C58"/>
      <selection pane="bottomLeft" activeCell="N1" sqref="N1"/>
    </sheetView>
  </sheetViews>
  <sheetFormatPr defaultColWidth="9.140625" defaultRowHeight="15" x14ac:dyDescent="0.25"/>
  <cols>
    <col min="1" max="1" width="9.140625" style="3"/>
    <col min="2" max="2" width="17.42578125" style="10" customWidth="1"/>
    <col min="3" max="6" width="9.5703125" style="10" customWidth="1"/>
    <col min="7" max="8" width="12" style="10" customWidth="1"/>
    <col min="9" max="9" width="11.42578125" style="10" bestFit="1" customWidth="1"/>
    <col min="10" max="10" width="7.85546875" style="10" bestFit="1" customWidth="1"/>
    <col min="11" max="11" width="12.28515625" style="10" customWidth="1"/>
    <col min="12" max="12" width="9.140625" style="10"/>
    <col min="13" max="16384" width="9.140625" style="3"/>
  </cols>
  <sheetData>
    <row r="1" spans="2:13" ht="18.75" x14ac:dyDescent="0.3">
      <c r="B1" s="8" t="s">
        <v>37</v>
      </c>
      <c r="C1" s="8"/>
      <c r="D1" s="8"/>
      <c r="E1" s="8"/>
      <c r="F1" s="8"/>
      <c r="G1" s="8"/>
      <c r="H1" s="8"/>
      <c r="I1" s="8"/>
      <c r="J1" s="8"/>
      <c r="K1" s="8"/>
      <c r="M1" s="1"/>
    </row>
    <row r="2" spans="2:13" ht="12" customHeight="1" x14ac:dyDescent="0.25">
      <c r="B2" s="9"/>
      <c r="C2" s="9"/>
      <c r="D2" s="9"/>
      <c r="E2" s="9"/>
      <c r="F2" s="9"/>
      <c r="G2" s="9"/>
      <c r="M2" s="4"/>
    </row>
    <row r="3" spans="2:13" ht="21" x14ac:dyDescent="0.35">
      <c r="B3" s="12" t="s">
        <v>29</v>
      </c>
      <c r="C3" s="12"/>
      <c r="D3" s="12"/>
      <c r="E3" s="12"/>
      <c r="F3" s="12"/>
      <c r="G3" s="12"/>
      <c r="H3" s="12"/>
      <c r="I3" s="12"/>
      <c r="J3" s="12"/>
      <c r="K3" s="12"/>
    </row>
    <row r="4" spans="2:13" ht="27" customHeight="1" x14ac:dyDescent="0.35">
      <c r="B4" s="12" t="s">
        <v>38</v>
      </c>
      <c r="C4" s="12"/>
      <c r="D4" s="12"/>
      <c r="E4" s="12"/>
      <c r="F4" s="12"/>
      <c r="G4" s="12"/>
      <c r="H4" s="12"/>
      <c r="I4" s="12"/>
      <c r="J4" s="12"/>
      <c r="K4" s="12"/>
    </row>
    <row r="5" spans="2:13" ht="12.6" customHeight="1" x14ac:dyDescent="0.35">
      <c r="B5" s="13"/>
      <c r="C5" s="14"/>
      <c r="D5" s="14"/>
      <c r="E5" s="14"/>
      <c r="F5" s="14"/>
      <c r="G5" s="14"/>
      <c r="H5" s="14"/>
      <c r="I5" s="14"/>
      <c r="J5" s="14"/>
      <c r="K5" s="14"/>
    </row>
    <row r="6" spans="2:13" s="104" customFormat="1" ht="18" customHeight="1" x14ac:dyDescent="0.25">
      <c r="B6" s="105"/>
      <c r="C6" s="106"/>
      <c r="D6" s="106"/>
      <c r="E6" s="106"/>
      <c r="F6" s="106"/>
      <c r="G6" s="106"/>
      <c r="H6" s="106"/>
      <c r="I6" s="106"/>
      <c r="J6" s="106"/>
      <c r="K6" s="106"/>
      <c r="L6" s="103"/>
    </row>
    <row r="7" spans="2:13" s="104" customFormat="1" ht="15.6" customHeight="1" x14ac:dyDescent="0.25">
      <c r="B7" s="105"/>
      <c r="C7" s="106" t="s">
        <v>39</v>
      </c>
      <c r="D7" s="106"/>
      <c r="E7" s="106"/>
      <c r="F7" s="107" t="s">
        <v>40</v>
      </c>
      <c r="G7" s="108"/>
      <c r="H7" s="108"/>
      <c r="I7" s="106" t="s">
        <v>41</v>
      </c>
      <c r="J7" s="106"/>
      <c r="K7" s="106"/>
      <c r="L7" s="103"/>
    </row>
    <row r="8" spans="2:13" ht="29.45" customHeight="1" x14ac:dyDescent="0.25">
      <c r="B8" s="120" t="s">
        <v>42</v>
      </c>
      <c r="C8" s="44" t="s">
        <v>43</v>
      </c>
      <c r="D8" s="44" t="s">
        <v>44</v>
      </c>
      <c r="E8" s="44" t="s">
        <v>7</v>
      </c>
      <c r="F8" s="44" t="s">
        <v>43</v>
      </c>
      <c r="G8" s="44" t="s">
        <v>44</v>
      </c>
      <c r="H8" s="44" t="s">
        <v>7</v>
      </c>
      <c r="I8" s="44" t="s">
        <v>45</v>
      </c>
      <c r="J8" s="44" t="s">
        <v>44</v>
      </c>
      <c r="K8" s="43" t="s">
        <v>7</v>
      </c>
      <c r="L8" s="42"/>
      <c r="M8" s="104"/>
    </row>
    <row r="9" spans="2:13" ht="15" customHeight="1" x14ac:dyDescent="0.25">
      <c r="B9" s="31" t="s">
        <v>0</v>
      </c>
      <c r="C9" s="124"/>
      <c r="D9" s="124"/>
      <c r="E9" s="124"/>
      <c r="F9" s="124"/>
      <c r="G9" s="124"/>
      <c r="H9" s="124"/>
      <c r="I9" s="124"/>
      <c r="J9" s="124"/>
      <c r="K9" s="124"/>
      <c r="L9" s="42"/>
      <c r="M9" s="104"/>
    </row>
    <row r="10" spans="2:13" ht="15" customHeight="1" x14ac:dyDescent="0.25">
      <c r="B10" s="35">
        <v>2010</v>
      </c>
      <c r="C10" s="47">
        <v>144</v>
      </c>
      <c r="D10" s="47">
        <v>28</v>
      </c>
      <c r="E10" s="47">
        <f t="shared" ref="E10" si="0">C10+D10</f>
        <v>172</v>
      </c>
      <c r="F10" s="47">
        <v>99</v>
      </c>
      <c r="G10" s="47">
        <v>1728</v>
      </c>
      <c r="H10" s="47">
        <f t="shared" ref="H10" si="1">F10+G10</f>
        <v>1827</v>
      </c>
      <c r="I10" s="47">
        <f>(C10+F10)</f>
        <v>243</v>
      </c>
      <c r="J10" s="47">
        <f>D10+G10</f>
        <v>1756</v>
      </c>
      <c r="K10" s="47">
        <f t="shared" ref="K10" si="2">I10+J10</f>
        <v>1999</v>
      </c>
      <c r="L10" s="42"/>
      <c r="M10" s="104"/>
    </row>
    <row r="11" spans="2:13" ht="15" customHeight="1" x14ac:dyDescent="0.25">
      <c r="B11" s="34">
        <v>2011</v>
      </c>
      <c r="C11" s="45">
        <v>113</v>
      </c>
      <c r="D11" s="45">
        <v>27</v>
      </c>
      <c r="E11" s="45">
        <f t="shared" ref="E11:E21" si="3">C11+D11</f>
        <v>140</v>
      </c>
      <c r="F11" s="45">
        <v>135</v>
      </c>
      <c r="G11" s="45">
        <v>1683</v>
      </c>
      <c r="H11" s="45">
        <f t="shared" ref="H11:H51" si="4">F11+G11</f>
        <v>1818</v>
      </c>
      <c r="I11" s="45">
        <f t="shared" ref="I11:I25" si="5">(C11+F11)</f>
        <v>248</v>
      </c>
      <c r="J11" s="45">
        <f t="shared" ref="J11:J51" si="6">D11+G11</f>
        <v>1710</v>
      </c>
      <c r="K11" s="45">
        <f t="shared" ref="K11:K51" si="7">I11+J11</f>
        <v>1958</v>
      </c>
      <c r="L11" s="42"/>
      <c r="M11" s="104"/>
    </row>
    <row r="12" spans="2:13" ht="15" customHeight="1" x14ac:dyDescent="0.25">
      <c r="B12" s="35">
        <v>2012</v>
      </c>
      <c r="C12" s="47">
        <v>115</v>
      </c>
      <c r="D12" s="47">
        <v>23</v>
      </c>
      <c r="E12" s="47">
        <f t="shared" si="3"/>
        <v>138</v>
      </c>
      <c r="F12" s="47">
        <v>104</v>
      </c>
      <c r="G12" s="47">
        <v>1559</v>
      </c>
      <c r="H12" s="47">
        <f t="shared" si="4"/>
        <v>1663</v>
      </c>
      <c r="I12" s="47">
        <f t="shared" si="5"/>
        <v>219</v>
      </c>
      <c r="J12" s="47">
        <f t="shared" si="6"/>
        <v>1582</v>
      </c>
      <c r="K12" s="47">
        <f t="shared" si="7"/>
        <v>1801</v>
      </c>
      <c r="L12" s="42"/>
      <c r="M12" s="104"/>
    </row>
    <row r="13" spans="2:13" ht="15" customHeight="1" x14ac:dyDescent="0.25">
      <c r="B13" s="34">
        <v>2013</v>
      </c>
      <c r="C13" s="45">
        <v>37</v>
      </c>
      <c r="D13" s="45">
        <v>0</v>
      </c>
      <c r="E13" s="45">
        <f t="shared" si="3"/>
        <v>37</v>
      </c>
      <c r="F13" s="45">
        <v>51</v>
      </c>
      <c r="G13" s="45">
        <v>1642</v>
      </c>
      <c r="H13" s="45">
        <f t="shared" si="4"/>
        <v>1693</v>
      </c>
      <c r="I13" s="45">
        <f t="shared" si="5"/>
        <v>88</v>
      </c>
      <c r="J13" s="45">
        <f t="shared" si="6"/>
        <v>1642</v>
      </c>
      <c r="K13" s="45">
        <f t="shared" si="7"/>
        <v>1730</v>
      </c>
      <c r="L13" s="42"/>
      <c r="M13" s="104"/>
    </row>
    <row r="14" spans="2:13" ht="15" customHeight="1" x14ac:dyDescent="0.25">
      <c r="B14" s="35">
        <v>2014</v>
      </c>
      <c r="C14" s="47">
        <v>32</v>
      </c>
      <c r="D14" s="47">
        <v>0</v>
      </c>
      <c r="E14" s="47">
        <f t="shared" si="3"/>
        <v>32</v>
      </c>
      <c r="F14" s="47">
        <v>56</v>
      </c>
      <c r="G14" s="47">
        <v>1602</v>
      </c>
      <c r="H14" s="47">
        <f t="shared" si="4"/>
        <v>1658</v>
      </c>
      <c r="I14" s="47">
        <f t="shared" si="5"/>
        <v>88</v>
      </c>
      <c r="J14" s="47">
        <f t="shared" si="6"/>
        <v>1602</v>
      </c>
      <c r="K14" s="47">
        <f t="shared" si="7"/>
        <v>1690</v>
      </c>
      <c r="L14" s="42"/>
      <c r="M14" s="104"/>
    </row>
    <row r="15" spans="2:13" ht="15" customHeight="1" x14ac:dyDescent="0.25">
      <c r="B15" s="34">
        <v>2015</v>
      </c>
      <c r="C15" s="45">
        <v>32</v>
      </c>
      <c r="D15" s="45">
        <v>0</v>
      </c>
      <c r="E15" s="45">
        <f t="shared" si="3"/>
        <v>32</v>
      </c>
      <c r="F15" s="45">
        <v>57</v>
      </c>
      <c r="G15" s="45">
        <v>1628</v>
      </c>
      <c r="H15" s="45">
        <f t="shared" si="4"/>
        <v>1685</v>
      </c>
      <c r="I15" s="45">
        <f t="shared" si="5"/>
        <v>89</v>
      </c>
      <c r="J15" s="45">
        <f t="shared" si="6"/>
        <v>1628</v>
      </c>
      <c r="K15" s="45">
        <f t="shared" si="7"/>
        <v>1717</v>
      </c>
      <c r="L15" s="42"/>
      <c r="M15" s="104"/>
    </row>
    <row r="16" spans="2:13" ht="15" customHeight="1" x14ac:dyDescent="0.25">
      <c r="B16" s="35">
        <v>2016</v>
      </c>
      <c r="C16" s="47">
        <v>59</v>
      </c>
      <c r="D16" s="47">
        <v>0</v>
      </c>
      <c r="E16" s="47">
        <f t="shared" si="3"/>
        <v>59</v>
      </c>
      <c r="F16" s="47">
        <v>40</v>
      </c>
      <c r="G16" s="47">
        <v>1637</v>
      </c>
      <c r="H16" s="47">
        <f t="shared" si="4"/>
        <v>1677</v>
      </c>
      <c r="I16" s="47">
        <f t="shared" si="5"/>
        <v>99</v>
      </c>
      <c r="J16" s="47">
        <f t="shared" si="6"/>
        <v>1637</v>
      </c>
      <c r="K16" s="47">
        <f t="shared" si="7"/>
        <v>1736</v>
      </c>
      <c r="L16" s="42"/>
      <c r="M16" s="104"/>
    </row>
    <row r="17" spans="2:13" ht="15" customHeight="1" x14ac:dyDescent="0.25">
      <c r="B17" s="38">
        <v>2017</v>
      </c>
      <c r="C17" s="45">
        <v>26</v>
      </c>
      <c r="D17" s="45">
        <v>0</v>
      </c>
      <c r="E17" s="45">
        <f t="shared" si="3"/>
        <v>26</v>
      </c>
      <c r="F17" s="45">
        <v>65</v>
      </c>
      <c r="G17" s="45">
        <v>1644</v>
      </c>
      <c r="H17" s="45">
        <f t="shared" si="4"/>
        <v>1709</v>
      </c>
      <c r="I17" s="45">
        <f t="shared" si="5"/>
        <v>91</v>
      </c>
      <c r="J17" s="45">
        <f t="shared" si="6"/>
        <v>1644</v>
      </c>
      <c r="K17" s="45">
        <f t="shared" si="7"/>
        <v>1735</v>
      </c>
      <c r="L17" s="42"/>
      <c r="M17" s="104"/>
    </row>
    <row r="18" spans="2:13" ht="15" customHeight="1" x14ac:dyDescent="0.25">
      <c r="B18" s="36">
        <v>2018</v>
      </c>
      <c r="C18" s="47">
        <v>11</v>
      </c>
      <c r="D18" s="47">
        <v>3</v>
      </c>
      <c r="E18" s="47">
        <f t="shared" si="3"/>
        <v>14</v>
      </c>
      <c r="F18" s="47">
        <v>54</v>
      </c>
      <c r="G18" s="47">
        <v>1795</v>
      </c>
      <c r="H18" s="47">
        <f t="shared" si="4"/>
        <v>1849</v>
      </c>
      <c r="I18" s="47">
        <f t="shared" si="5"/>
        <v>65</v>
      </c>
      <c r="J18" s="47">
        <f t="shared" si="6"/>
        <v>1798</v>
      </c>
      <c r="K18" s="47">
        <f t="shared" si="7"/>
        <v>1863</v>
      </c>
      <c r="L18" s="42"/>
      <c r="M18" s="104"/>
    </row>
    <row r="19" spans="2:13" ht="15" customHeight="1" x14ac:dyDescent="0.25">
      <c r="B19" s="38">
        <v>2019</v>
      </c>
      <c r="C19" s="45">
        <v>11</v>
      </c>
      <c r="D19" s="45">
        <v>0</v>
      </c>
      <c r="E19" s="45">
        <f t="shared" si="3"/>
        <v>11</v>
      </c>
      <c r="F19" s="45">
        <v>39</v>
      </c>
      <c r="G19" s="45">
        <v>1846</v>
      </c>
      <c r="H19" s="45">
        <f t="shared" si="4"/>
        <v>1885</v>
      </c>
      <c r="I19" s="45">
        <f t="shared" si="5"/>
        <v>50</v>
      </c>
      <c r="J19" s="45">
        <f t="shared" si="6"/>
        <v>1846</v>
      </c>
      <c r="K19" s="45">
        <f t="shared" si="7"/>
        <v>1896</v>
      </c>
      <c r="L19" s="42"/>
      <c r="M19" s="104"/>
    </row>
    <row r="20" spans="2:13" ht="15" customHeight="1" x14ac:dyDescent="0.25">
      <c r="B20" s="125">
        <v>2020</v>
      </c>
      <c r="C20" s="123">
        <v>11</v>
      </c>
      <c r="D20" s="123">
        <v>0</v>
      </c>
      <c r="E20" s="123">
        <f t="shared" si="3"/>
        <v>11</v>
      </c>
      <c r="F20" s="123">
        <v>40</v>
      </c>
      <c r="G20" s="123">
        <v>1434</v>
      </c>
      <c r="H20" s="123">
        <f t="shared" si="4"/>
        <v>1474</v>
      </c>
      <c r="I20" s="123">
        <f t="shared" si="5"/>
        <v>51</v>
      </c>
      <c r="J20" s="123">
        <f t="shared" si="6"/>
        <v>1434</v>
      </c>
      <c r="K20" s="123">
        <f t="shared" si="7"/>
        <v>1485</v>
      </c>
      <c r="L20" s="42"/>
      <c r="M20" s="104"/>
    </row>
    <row r="21" spans="2:13" ht="15" customHeight="1" x14ac:dyDescent="0.25">
      <c r="B21" s="38">
        <v>2021</v>
      </c>
      <c r="C21" s="45">
        <v>10</v>
      </c>
      <c r="D21" s="45">
        <v>0</v>
      </c>
      <c r="E21" s="45">
        <f t="shared" si="3"/>
        <v>10</v>
      </c>
      <c r="F21" s="45">
        <v>38</v>
      </c>
      <c r="G21" s="45">
        <v>1406</v>
      </c>
      <c r="H21" s="45">
        <f t="shared" si="4"/>
        <v>1444</v>
      </c>
      <c r="I21" s="45">
        <f t="shared" si="5"/>
        <v>48</v>
      </c>
      <c r="J21" s="45">
        <f t="shared" si="6"/>
        <v>1406</v>
      </c>
      <c r="K21" s="45">
        <f t="shared" si="7"/>
        <v>1454</v>
      </c>
      <c r="L21" s="42"/>
      <c r="M21" s="104"/>
    </row>
    <row r="22" spans="2:13" ht="15" customHeight="1" x14ac:dyDescent="0.25">
      <c r="B22" s="36">
        <v>2022</v>
      </c>
      <c r="C22" s="47">
        <v>3</v>
      </c>
      <c r="D22" s="47">
        <v>3</v>
      </c>
      <c r="E22" s="47">
        <f>C22+D22</f>
        <v>6</v>
      </c>
      <c r="F22" s="47">
        <v>49</v>
      </c>
      <c r="G22" s="47">
        <v>1623</v>
      </c>
      <c r="H22" s="47">
        <f t="shared" si="4"/>
        <v>1672</v>
      </c>
      <c r="I22" s="47">
        <f t="shared" si="5"/>
        <v>52</v>
      </c>
      <c r="J22" s="47">
        <f t="shared" si="6"/>
        <v>1626</v>
      </c>
      <c r="K22" s="47">
        <f t="shared" si="7"/>
        <v>1678</v>
      </c>
      <c r="L22" s="42"/>
      <c r="M22" s="104"/>
    </row>
    <row r="23" spans="2:13" ht="15" customHeight="1" x14ac:dyDescent="0.25">
      <c r="B23" s="38">
        <v>2023</v>
      </c>
      <c r="C23" s="45">
        <v>3</v>
      </c>
      <c r="D23" s="45">
        <v>1</v>
      </c>
      <c r="E23" s="45">
        <f>C23+D23</f>
        <v>4</v>
      </c>
      <c r="F23" s="45">
        <v>24</v>
      </c>
      <c r="G23" s="45">
        <v>1435</v>
      </c>
      <c r="H23" s="45">
        <f t="shared" si="4"/>
        <v>1459</v>
      </c>
      <c r="I23" s="45">
        <f t="shared" si="5"/>
        <v>27</v>
      </c>
      <c r="J23" s="45">
        <f t="shared" si="6"/>
        <v>1436</v>
      </c>
      <c r="K23" s="45">
        <f t="shared" si="7"/>
        <v>1463</v>
      </c>
      <c r="L23" s="42"/>
      <c r="M23" s="104"/>
    </row>
    <row r="24" spans="2:13" ht="15" customHeight="1" x14ac:dyDescent="0.25">
      <c r="B24" s="36">
        <v>2024</v>
      </c>
      <c r="C24" s="47">
        <v>3</v>
      </c>
      <c r="D24" s="47">
        <v>1</v>
      </c>
      <c r="E24" s="47">
        <f>C24+D24</f>
        <v>4</v>
      </c>
      <c r="F24" s="47">
        <v>21</v>
      </c>
      <c r="G24" s="47">
        <v>1369</v>
      </c>
      <c r="H24" s="47">
        <f t="shared" si="4"/>
        <v>1390</v>
      </c>
      <c r="I24" s="47">
        <f t="shared" si="5"/>
        <v>24</v>
      </c>
      <c r="J24" s="47">
        <f t="shared" si="6"/>
        <v>1370</v>
      </c>
      <c r="K24" s="47">
        <f t="shared" si="7"/>
        <v>1394</v>
      </c>
      <c r="L24" s="42"/>
      <c r="M24" s="104"/>
    </row>
    <row r="25" spans="2:13" ht="15" customHeight="1" x14ac:dyDescent="0.25">
      <c r="B25" s="138" t="s">
        <v>46</v>
      </c>
      <c r="C25" s="141">
        <v>3</v>
      </c>
      <c r="D25" s="141">
        <v>1</v>
      </c>
      <c r="E25" s="141">
        <f>C25+D25</f>
        <v>4</v>
      </c>
      <c r="F25" s="141">
        <v>19</v>
      </c>
      <c r="G25" s="141">
        <v>1406</v>
      </c>
      <c r="H25" s="141">
        <f>F25+G25</f>
        <v>1425</v>
      </c>
      <c r="I25" s="141">
        <f t="shared" si="5"/>
        <v>22</v>
      </c>
      <c r="J25" s="141">
        <f>D25+G25</f>
        <v>1407</v>
      </c>
      <c r="K25" s="141">
        <f>I25+J25</f>
        <v>1429</v>
      </c>
      <c r="L25" s="42"/>
      <c r="M25" s="104"/>
    </row>
    <row r="26" spans="2:13" ht="10.9" customHeight="1" x14ac:dyDescent="0.25">
      <c r="B26" s="37"/>
      <c r="C26" s="49"/>
      <c r="D26" s="49"/>
      <c r="E26" s="49"/>
      <c r="F26" s="49"/>
      <c r="G26" s="49"/>
      <c r="H26" s="49"/>
      <c r="I26" s="49"/>
      <c r="J26" s="49"/>
      <c r="K26" s="49"/>
      <c r="L26" s="42"/>
      <c r="M26" s="104"/>
    </row>
    <row r="27" spans="2:13" ht="12.95" customHeight="1" x14ac:dyDescent="0.25">
      <c r="B27" s="31" t="s">
        <v>3</v>
      </c>
      <c r="C27" s="47"/>
      <c r="D27" s="47"/>
      <c r="E27" s="47"/>
      <c r="F27" s="47"/>
      <c r="G27" s="47"/>
      <c r="H27" s="47"/>
      <c r="I27" s="47"/>
      <c r="J27" s="47"/>
      <c r="K27" s="47"/>
      <c r="L27" s="42"/>
      <c r="M27" s="104"/>
    </row>
    <row r="28" spans="2:13" ht="10.35" customHeight="1" x14ac:dyDescent="0.25">
      <c r="B28" s="36"/>
      <c r="C28" s="47"/>
      <c r="D28" s="47"/>
      <c r="E28" s="47"/>
      <c r="F28" s="47"/>
      <c r="G28" s="47"/>
      <c r="H28" s="47"/>
      <c r="I28" s="47"/>
      <c r="J28" s="47"/>
      <c r="K28" s="47"/>
      <c r="L28" s="42"/>
      <c r="M28" s="104"/>
    </row>
    <row r="29" spans="2:13" ht="15" customHeight="1" x14ac:dyDescent="0.25">
      <c r="B29" s="149">
        <v>2026</v>
      </c>
      <c r="C29" s="152">
        <v>0</v>
      </c>
      <c r="D29" s="151">
        <v>5</v>
      </c>
      <c r="E29" s="151">
        <f>C29+D29</f>
        <v>5</v>
      </c>
      <c r="F29" s="151">
        <v>7</v>
      </c>
      <c r="G29" s="152">
        <v>1501</v>
      </c>
      <c r="H29" s="151">
        <f t="shared" si="4"/>
        <v>1508</v>
      </c>
      <c r="I29" s="151">
        <f t="shared" ref="I29:I52" si="8">(C29+F29)</f>
        <v>7</v>
      </c>
      <c r="J29" s="151">
        <f t="shared" si="6"/>
        <v>1506</v>
      </c>
      <c r="K29" s="152">
        <f t="shared" si="7"/>
        <v>1513</v>
      </c>
      <c r="L29" s="42"/>
      <c r="M29" s="104"/>
    </row>
    <row r="30" spans="2:13" ht="15" customHeight="1" x14ac:dyDescent="0.25">
      <c r="B30" s="36">
        <v>2027</v>
      </c>
      <c r="C30" s="47">
        <v>0</v>
      </c>
      <c r="D30" s="134">
        <v>5</v>
      </c>
      <c r="E30" s="134">
        <f>C30+D30</f>
        <v>5</v>
      </c>
      <c r="F30" s="134">
        <v>7</v>
      </c>
      <c r="G30" s="47">
        <v>1532</v>
      </c>
      <c r="H30" s="134">
        <f t="shared" si="4"/>
        <v>1539</v>
      </c>
      <c r="I30" s="134">
        <f t="shared" si="8"/>
        <v>7</v>
      </c>
      <c r="J30" s="134">
        <f t="shared" si="6"/>
        <v>1537</v>
      </c>
      <c r="K30" s="47">
        <f t="shared" si="7"/>
        <v>1544</v>
      </c>
      <c r="L30" s="42"/>
      <c r="M30" s="104"/>
    </row>
    <row r="31" spans="2:13" ht="15" customHeight="1" x14ac:dyDescent="0.25">
      <c r="B31" s="38">
        <v>2028</v>
      </c>
      <c r="C31" s="45">
        <v>0</v>
      </c>
      <c r="D31" s="136">
        <v>5</v>
      </c>
      <c r="E31" s="136">
        <f>C31+D31</f>
        <v>5</v>
      </c>
      <c r="F31" s="136">
        <v>7</v>
      </c>
      <c r="G31" s="45">
        <v>1526</v>
      </c>
      <c r="H31" s="136">
        <f t="shared" si="4"/>
        <v>1533</v>
      </c>
      <c r="I31" s="136">
        <f t="shared" si="8"/>
        <v>7</v>
      </c>
      <c r="J31" s="136">
        <f t="shared" si="6"/>
        <v>1531</v>
      </c>
      <c r="K31" s="45">
        <f t="shared" si="7"/>
        <v>1538</v>
      </c>
      <c r="L31" s="42"/>
      <c r="M31" s="104"/>
    </row>
    <row r="32" spans="2:13" ht="15" customHeight="1" x14ac:dyDescent="0.25">
      <c r="B32" s="36">
        <v>2029</v>
      </c>
      <c r="C32" s="47">
        <v>0</v>
      </c>
      <c r="D32" s="134">
        <v>5</v>
      </c>
      <c r="E32" s="134">
        <f>C32+D32</f>
        <v>5</v>
      </c>
      <c r="F32" s="134">
        <v>7</v>
      </c>
      <c r="G32" s="47">
        <v>1503</v>
      </c>
      <c r="H32" s="134">
        <f t="shared" si="4"/>
        <v>1510</v>
      </c>
      <c r="I32" s="134">
        <f t="shared" si="8"/>
        <v>7</v>
      </c>
      <c r="J32" s="134">
        <f t="shared" si="6"/>
        <v>1508</v>
      </c>
      <c r="K32" s="47">
        <f t="shared" si="7"/>
        <v>1515</v>
      </c>
      <c r="L32" s="42"/>
      <c r="M32" s="104"/>
    </row>
    <row r="33" spans="2:13" ht="15" customHeight="1" x14ac:dyDescent="0.25">
      <c r="B33" s="38">
        <v>2030</v>
      </c>
      <c r="C33" s="46">
        <v>0</v>
      </c>
      <c r="D33" s="99">
        <v>5</v>
      </c>
      <c r="E33" s="99">
        <f>C33+D33</f>
        <v>5</v>
      </c>
      <c r="F33" s="99">
        <v>7</v>
      </c>
      <c r="G33" s="46">
        <v>1494</v>
      </c>
      <c r="H33" s="99">
        <f t="shared" si="4"/>
        <v>1501</v>
      </c>
      <c r="I33" s="99">
        <f t="shared" si="8"/>
        <v>7</v>
      </c>
      <c r="J33" s="99">
        <f t="shared" si="6"/>
        <v>1499</v>
      </c>
      <c r="K33" s="46">
        <f t="shared" si="7"/>
        <v>1506</v>
      </c>
      <c r="L33" s="42"/>
      <c r="M33" s="104"/>
    </row>
    <row r="34" spans="2:13" ht="10.35" customHeight="1" x14ac:dyDescent="0.25">
      <c r="B34" s="36"/>
      <c r="C34" s="48"/>
      <c r="D34" s="100"/>
      <c r="E34" s="100"/>
      <c r="F34" s="100"/>
      <c r="G34" s="48"/>
      <c r="H34" s="100"/>
      <c r="I34" s="100"/>
      <c r="J34" s="100"/>
      <c r="K34" s="48"/>
      <c r="L34" s="42"/>
      <c r="M34" s="104"/>
    </row>
    <row r="35" spans="2:13" ht="15" customHeight="1" x14ac:dyDescent="0.25">
      <c r="B35" s="36">
        <v>2031</v>
      </c>
      <c r="C35" s="48">
        <v>0</v>
      </c>
      <c r="D35" s="100">
        <v>5</v>
      </c>
      <c r="E35" s="100">
        <f t="shared" ref="E35" si="9">C35+D35</f>
        <v>5</v>
      </c>
      <c r="F35" s="100">
        <v>7</v>
      </c>
      <c r="G35" s="48">
        <v>1497</v>
      </c>
      <c r="H35" s="100">
        <f t="shared" si="4"/>
        <v>1504</v>
      </c>
      <c r="I35" s="100">
        <f t="shared" si="8"/>
        <v>7</v>
      </c>
      <c r="J35" s="100">
        <f t="shared" si="6"/>
        <v>1502</v>
      </c>
      <c r="K35" s="48">
        <f t="shared" si="7"/>
        <v>1509</v>
      </c>
      <c r="L35" s="42"/>
      <c r="M35" s="104"/>
    </row>
    <row r="36" spans="2:13" ht="15" customHeight="1" x14ac:dyDescent="0.25">
      <c r="B36" s="38">
        <v>2032</v>
      </c>
      <c r="C36" s="46">
        <v>0</v>
      </c>
      <c r="D36" s="99">
        <v>5</v>
      </c>
      <c r="E36" s="99">
        <f>C36+D36</f>
        <v>5</v>
      </c>
      <c r="F36" s="99">
        <v>7</v>
      </c>
      <c r="G36" s="46">
        <v>1522</v>
      </c>
      <c r="H36" s="99">
        <f t="shared" si="4"/>
        <v>1529</v>
      </c>
      <c r="I36" s="99">
        <f t="shared" si="8"/>
        <v>7</v>
      </c>
      <c r="J36" s="99">
        <f t="shared" si="6"/>
        <v>1527</v>
      </c>
      <c r="K36" s="46">
        <f t="shared" si="7"/>
        <v>1534</v>
      </c>
      <c r="L36" s="42"/>
      <c r="M36" s="104"/>
    </row>
    <row r="37" spans="2:13" ht="15" customHeight="1" x14ac:dyDescent="0.25">
      <c r="B37" s="36">
        <v>2033</v>
      </c>
      <c r="C37" s="48">
        <v>0</v>
      </c>
      <c r="D37" s="100">
        <v>5</v>
      </c>
      <c r="E37" s="100">
        <f>C37+D37</f>
        <v>5</v>
      </c>
      <c r="F37" s="100">
        <v>7</v>
      </c>
      <c r="G37" s="48">
        <v>1558</v>
      </c>
      <c r="H37" s="100">
        <f t="shared" si="4"/>
        <v>1565</v>
      </c>
      <c r="I37" s="100">
        <f t="shared" si="8"/>
        <v>7</v>
      </c>
      <c r="J37" s="100">
        <f t="shared" si="6"/>
        <v>1563</v>
      </c>
      <c r="K37" s="48">
        <f t="shared" si="7"/>
        <v>1570</v>
      </c>
      <c r="L37" s="42"/>
      <c r="M37" s="104"/>
    </row>
    <row r="38" spans="2:13" ht="15" customHeight="1" x14ac:dyDescent="0.25">
      <c r="B38" s="38">
        <v>2034</v>
      </c>
      <c r="C38" s="46">
        <v>0</v>
      </c>
      <c r="D38" s="99">
        <v>5</v>
      </c>
      <c r="E38" s="99">
        <f>C38+D38</f>
        <v>5</v>
      </c>
      <c r="F38" s="99">
        <v>7</v>
      </c>
      <c r="G38" s="46">
        <v>1603</v>
      </c>
      <c r="H38" s="99">
        <f t="shared" si="4"/>
        <v>1610</v>
      </c>
      <c r="I38" s="99">
        <f t="shared" si="8"/>
        <v>7</v>
      </c>
      <c r="J38" s="99">
        <f t="shared" si="6"/>
        <v>1608</v>
      </c>
      <c r="K38" s="46">
        <f t="shared" si="7"/>
        <v>1615</v>
      </c>
      <c r="L38" s="42"/>
      <c r="M38" s="104"/>
    </row>
    <row r="39" spans="2:13" ht="15" customHeight="1" x14ac:dyDescent="0.25">
      <c r="B39" s="36">
        <v>2035</v>
      </c>
      <c r="C39" s="48">
        <v>0</v>
      </c>
      <c r="D39" s="100">
        <v>5</v>
      </c>
      <c r="E39" s="100">
        <f t="shared" ref="E39" si="10">C39+D39</f>
        <v>5</v>
      </c>
      <c r="F39" s="100">
        <v>7</v>
      </c>
      <c r="G39" s="48">
        <v>1648</v>
      </c>
      <c r="H39" s="100">
        <f t="shared" si="4"/>
        <v>1655</v>
      </c>
      <c r="I39" s="100">
        <f t="shared" si="8"/>
        <v>7</v>
      </c>
      <c r="J39" s="100">
        <f t="shared" si="6"/>
        <v>1653</v>
      </c>
      <c r="K39" s="48">
        <f t="shared" si="7"/>
        <v>1660</v>
      </c>
      <c r="L39" s="42"/>
      <c r="M39" s="104"/>
    </row>
    <row r="40" spans="2:13" ht="10.35" customHeight="1" x14ac:dyDescent="0.25">
      <c r="B40" s="39"/>
      <c r="C40" s="49"/>
      <c r="D40" s="135"/>
      <c r="E40" s="135"/>
      <c r="F40" s="135"/>
      <c r="G40" s="49"/>
      <c r="H40" s="135"/>
      <c r="I40" s="135"/>
      <c r="J40" s="135"/>
      <c r="K40" s="49"/>
      <c r="L40" s="42"/>
      <c r="M40" s="104"/>
    </row>
    <row r="41" spans="2:13" ht="15" customHeight="1" x14ac:dyDescent="0.25">
      <c r="B41" s="36">
        <v>2036</v>
      </c>
      <c r="C41" s="48">
        <v>0</v>
      </c>
      <c r="D41" s="100">
        <v>5</v>
      </c>
      <c r="E41" s="100">
        <f t="shared" ref="E41:E45" si="11">C41+D41</f>
        <v>5</v>
      </c>
      <c r="F41" s="100">
        <v>7</v>
      </c>
      <c r="G41" s="48">
        <v>1698</v>
      </c>
      <c r="H41" s="100">
        <f t="shared" si="4"/>
        <v>1705</v>
      </c>
      <c r="I41" s="100">
        <f t="shared" si="8"/>
        <v>7</v>
      </c>
      <c r="J41" s="100">
        <f t="shared" si="6"/>
        <v>1703</v>
      </c>
      <c r="K41" s="48">
        <f t="shared" si="7"/>
        <v>1710</v>
      </c>
      <c r="L41" s="42"/>
      <c r="M41" s="104"/>
    </row>
    <row r="42" spans="2:13" ht="15" customHeight="1" x14ac:dyDescent="0.25">
      <c r="B42" s="38">
        <v>2037</v>
      </c>
      <c r="C42" s="46">
        <v>0</v>
      </c>
      <c r="D42" s="99">
        <v>5</v>
      </c>
      <c r="E42" s="99">
        <f t="shared" si="11"/>
        <v>5</v>
      </c>
      <c r="F42" s="99">
        <v>7</v>
      </c>
      <c r="G42" s="46">
        <v>1744</v>
      </c>
      <c r="H42" s="99">
        <f t="shared" si="4"/>
        <v>1751</v>
      </c>
      <c r="I42" s="99">
        <f t="shared" si="8"/>
        <v>7</v>
      </c>
      <c r="J42" s="99">
        <f t="shared" si="6"/>
        <v>1749</v>
      </c>
      <c r="K42" s="46">
        <f t="shared" si="7"/>
        <v>1756</v>
      </c>
      <c r="L42" s="42"/>
      <c r="M42" s="104"/>
    </row>
    <row r="43" spans="2:13" ht="15" customHeight="1" x14ac:dyDescent="0.25">
      <c r="B43" s="36">
        <v>2038</v>
      </c>
      <c r="C43" s="48">
        <v>0</v>
      </c>
      <c r="D43" s="100">
        <v>5</v>
      </c>
      <c r="E43" s="100">
        <f t="shared" si="11"/>
        <v>5</v>
      </c>
      <c r="F43" s="100">
        <v>7</v>
      </c>
      <c r="G43" s="48">
        <v>1792</v>
      </c>
      <c r="H43" s="100">
        <f t="shared" si="4"/>
        <v>1799</v>
      </c>
      <c r="I43" s="100">
        <f t="shared" si="8"/>
        <v>7</v>
      </c>
      <c r="J43" s="100">
        <f t="shared" si="6"/>
        <v>1797</v>
      </c>
      <c r="K43" s="48">
        <f t="shared" si="7"/>
        <v>1804</v>
      </c>
      <c r="L43" s="42"/>
      <c r="M43" s="104"/>
    </row>
    <row r="44" spans="2:13" ht="15" customHeight="1" x14ac:dyDescent="0.25">
      <c r="B44" s="38">
        <v>2039</v>
      </c>
      <c r="C44" s="46">
        <v>0</v>
      </c>
      <c r="D44" s="99">
        <v>5</v>
      </c>
      <c r="E44" s="99">
        <f t="shared" si="11"/>
        <v>5</v>
      </c>
      <c r="F44" s="99">
        <v>7</v>
      </c>
      <c r="G44" s="46">
        <v>1838</v>
      </c>
      <c r="H44" s="99">
        <f t="shared" si="4"/>
        <v>1845</v>
      </c>
      <c r="I44" s="99">
        <f t="shared" si="8"/>
        <v>7</v>
      </c>
      <c r="J44" s="99">
        <f t="shared" si="6"/>
        <v>1843</v>
      </c>
      <c r="K44" s="46">
        <f t="shared" si="7"/>
        <v>1850</v>
      </c>
      <c r="L44" s="42"/>
      <c r="M44" s="104"/>
    </row>
    <row r="45" spans="2:13" ht="15" customHeight="1" x14ac:dyDescent="0.25">
      <c r="B45" s="36">
        <v>2040</v>
      </c>
      <c r="C45" s="48">
        <v>0</v>
      </c>
      <c r="D45" s="100">
        <v>5</v>
      </c>
      <c r="E45" s="100">
        <f t="shared" si="11"/>
        <v>5</v>
      </c>
      <c r="F45" s="100">
        <v>7</v>
      </c>
      <c r="G45" s="48">
        <v>1883</v>
      </c>
      <c r="H45" s="100">
        <f t="shared" si="4"/>
        <v>1890</v>
      </c>
      <c r="I45" s="100">
        <f t="shared" si="8"/>
        <v>7</v>
      </c>
      <c r="J45" s="100">
        <f t="shared" si="6"/>
        <v>1888</v>
      </c>
      <c r="K45" s="48">
        <f t="shared" si="7"/>
        <v>1895</v>
      </c>
      <c r="L45" s="42"/>
      <c r="M45" s="104"/>
    </row>
    <row r="46" spans="2:13" ht="10.35" customHeight="1" x14ac:dyDescent="0.25">
      <c r="B46" s="36"/>
      <c r="C46" s="48"/>
      <c r="D46" s="100"/>
      <c r="E46" s="100"/>
      <c r="F46" s="100"/>
      <c r="G46" s="48"/>
      <c r="H46" s="100"/>
      <c r="I46" s="100"/>
      <c r="J46" s="100"/>
      <c r="K46" s="48"/>
      <c r="L46" s="42"/>
      <c r="M46" s="104"/>
    </row>
    <row r="47" spans="2:13" ht="15" customHeight="1" x14ac:dyDescent="0.25">
      <c r="B47" s="38">
        <v>2041</v>
      </c>
      <c r="C47" s="46">
        <v>0</v>
      </c>
      <c r="D47" s="99">
        <v>5</v>
      </c>
      <c r="E47" s="99">
        <f t="shared" ref="E47:E51" si="12">C47+D47</f>
        <v>5</v>
      </c>
      <c r="F47" s="99">
        <v>7</v>
      </c>
      <c r="G47" s="46">
        <v>1930</v>
      </c>
      <c r="H47" s="99">
        <f t="shared" si="4"/>
        <v>1937</v>
      </c>
      <c r="I47" s="99">
        <f t="shared" si="8"/>
        <v>7</v>
      </c>
      <c r="J47" s="99">
        <f t="shared" si="6"/>
        <v>1935</v>
      </c>
      <c r="K47" s="46">
        <f t="shared" si="7"/>
        <v>1942</v>
      </c>
      <c r="L47" s="42"/>
      <c r="M47" s="104"/>
    </row>
    <row r="48" spans="2:13" ht="15" customHeight="1" x14ac:dyDescent="0.25">
      <c r="B48" s="36">
        <v>2042</v>
      </c>
      <c r="C48" s="48">
        <v>0</v>
      </c>
      <c r="D48" s="100">
        <v>5</v>
      </c>
      <c r="E48" s="100">
        <f t="shared" si="12"/>
        <v>5</v>
      </c>
      <c r="F48" s="100">
        <v>7</v>
      </c>
      <c r="G48" s="48">
        <v>1975</v>
      </c>
      <c r="H48" s="100">
        <f t="shared" si="4"/>
        <v>1982</v>
      </c>
      <c r="I48" s="100">
        <f t="shared" si="8"/>
        <v>7</v>
      </c>
      <c r="J48" s="100">
        <f t="shared" si="6"/>
        <v>1980</v>
      </c>
      <c r="K48" s="48">
        <f t="shared" si="7"/>
        <v>1987</v>
      </c>
      <c r="L48" s="42"/>
      <c r="M48" s="104"/>
    </row>
    <row r="49" spans="2:13" ht="15" customHeight="1" x14ac:dyDescent="0.25">
      <c r="B49" s="38">
        <v>2043</v>
      </c>
      <c r="C49" s="46">
        <v>0</v>
      </c>
      <c r="D49" s="99">
        <v>5</v>
      </c>
      <c r="E49" s="99">
        <f t="shared" si="12"/>
        <v>5</v>
      </c>
      <c r="F49" s="99">
        <v>7</v>
      </c>
      <c r="G49" s="46">
        <v>2026</v>
      </c>
      <c r="H49" s="99">
        <f t="shared" si="4"/>
        <v>2033</v>
      </c>
      <c r="I49" s="99">
        <f t="shared" si="8"/>
        <v>7</v>
      </c>
      <c r="J49" s="99">
        <f t="shared" si="6"/>
        <v>2031</v>
      </c>
      <c r="K49" s="46">
        <f t="shared" si="7"/>
        <v>2038</v>
      </c>
      <c r="L49" s="42"/>
      <c r="M49" s="104"/>
    </row>
    <row r="50" spans="2:13" ht="15" customHeight="1" x14ac:dyDescent="0.25">
      <c r="B50" s="36">
        <v>2044</v>
      </c>
      <c r="C50" s="48">
        <v>0</v>
      </c>
      <c r="D50" s="100">
        <v>5</v>
      </c>
      <c r="E50" s="100">
        <f t="shared" ref="E50" si="13">C50+D50</f>
        <v>5</v>
      </c>
      <c r="F50" s="100">
        <v>7</v>
      </c>
      <c r="G50" s="48">
        <v>2074</v>
      </c>
      <c r="H50" s="100">
        <f t="shared" si="4"/>
        <v>2081</v>
      </c>
      <c r="I50" s="100">
        <f t="shared" si="8"/>
        <v>7</v>
      </c>
      <c r="J50" s="100">
        <f t="shared" si="6"/>
        <v>2079</v>
      </c>
      <c r="K50" s="48">
        <f t="shared" si="7"/>
        <v>2086</v>
      </c>
      <c r="L50" s="42"/>
      <c r="M50" s="104"/>
    </row>
    <row r="51" spans="2:13" ht="15" customHeight="1" x14ac:dyDescent="0.25">
      <c r="B51" s="38">
        <v>2045</v>
      </c>
      <c r="C51" s="46">
        <v>0</v>
      </c>
      <c r="D51" s="99">
        <v>5</v>
      </c>
      <c r="E51" s="99">
        <f t="shared" si="12"/>
        <v>5</v>
      </c>
      <c r="F51" s="99">
        <v>7</v>
      </c>
      <c r="G51" s="46">
        <v>2123</v>
      </c>
      <c r="H51" s="99">
        <f t="shared" si="4"/>
        <v>2130</v>
      </c>
      <c r="I51" s="99">
        <f t="shared" si="8"/>
        <v>7</v>
      </c>
      <c r="J51" s="99">
        <f t="shared" si="6"/>
        <v>2128</v>
      </c>
      <c r="K51" s="46">
        <f t="shared" si="7"/>
        <v>2135</v>
      </c>
      <c r="L51" s="42"/>
      <c r="M51" s="104"/>
    </row>
    <row r="52" spans="2:13" ht="15" customHeight="1" x14ac:dyDescent="0.25">
      <c r="B52" s="36">
        <v>2046</v>
      </c>
      <c r="C52" s="48">
        <v>0</v>
      </c>
      <c r="D52" s="100">
        <v>5</v>
      </c>
      <c r="E52" s="100">
        <f t="shared" ref="E52" si="14">C52+D52</f>
        <v>5</v>
      </c>
      <c r="F52" s="100">
        <v>7</v>
      </c>
      <c r="G52" s="48">
        <v>2177</v>
      </c>
      <c r="H52" s="100">
        <f t="shared" ref="H52" si="15">F52+G52</f>
        <v>2184</v>
      </c>
      <c r="I52" s="100">
        <f t="shared" si="8"/>
        <v>7</v>
      </c>
      <c r="J52" s="100">
        <f t="shared" ref="J52" si="16">D52+G52</f>
        <v>2182</v>
      </c>
      <c r="K52" s="48">
        <f t="shared" ref="K52" si="17">I52+J52</f>
        <v>2189</v>
      </c>
      <c r="L52" s="42"/>
      <c r="M52" s="104"/>
    </row>
    <row r="53" spans="2:13" ht="11.45" customHeight="1" x14ac:dyDescent="0.25">
      <c r="B53" s="39"/>
      <c r="C53" s="83"/>
      <c r="D53" s="83" t="s">
        <v>1</v>
      </c>
      <c r="E53" s="83"/>
      <c r="F53" s="83"/>
      <c r="G53" s="83"/>
      <c r="H53" s="83"/>
      <c r="I53" s="83"/>
      <c r="J53" s="83"/>
      <c r="K53" s="83"/>
      <c r="L53" s="42"/>
      <c r="M53" s="104"/>
    </row>
    <row r="54" spans="2:13" ht="13.7" customHeight="1" x14ac:dyDescent="0.25">
      <c r="B54" s="102" t="s">
        <v>4</v>
      </c>
      <c r="C54" s="60"/>
      <c r="D54" s="60"/>
      <c r="E54" s="60"/>
      <c r="F54" s="60"/>
      <c r="G54" s="60"/>
      <c r="H54" s="60"/>
      <c r="I54" s="60"/>
      <c r="J54" s="60"/>
      <c r="K54" s="60"/>
      <c r="L54" s="42"/>
      <c r="M54" s="104"/>
    </row>
    <row r="55" spans="2:13" ht="15" customHeight="1" x14ac:dyDescent="0.25">
      <c r="B55" s="36" t="s">
        <v>50</v>
      </c>
      <c r="C55" s="40">
        <f t="shared" ref="C55:E55" si="18">RATE(2025-2010,,-C10,C25)</f>
        <v>-0.22746662510302995</v>
      </c>
      <c r="D55" s="40">
        <f t="shared" si="18"/>
        <v>-0.19920233541333399</v>
      </c>
      <c r="E55" s="40">
        <f t="shared" si="18"/>
        <v>-0.22178051047454805</v>
      </c>
      <c r="F55" s="40">
        <f t="shared" ref="F55:K55" si="19">RATE(2025-2010,,-F10,F25)</f>
        <v>-0.10420652694419305</v>
      </c>
      <c r="G55" s="40">
        <f t="shared" si="19"/>
        <v>-1.3653656728644409E-2</v>
      </c>
      <c r="H55" s="40">
        <f t="shared" si="19"/>
        <v>-1.6430421233184375E-2</v>
      </c>
      <c r="I55" s="40">
        <f t="shared" si="19"/>
        <v>-0.14797090129970014</v>
      </c>
      <c r="J55" s="40">
        <f t="shared" si="19"/>
        <v>-1.4663344993890982E-2</v>
      </c>
      <c r="K55" s="40">
        <f t="shared" si="19"/>
        <v>-2.2129610468598373E-2</v>
      </c>
      <c r="L55" s="42"/>
      <c r="M55" s="104"/>
    </row>
    <row r="56" spans="2:13" ht="15" customHeight="1" x14ac:dyDescent="0.25">
      <c r="B56" s="38" t="s">
        <v>47</v>
      </c>
      <c r="C56" s="41" t="s">
        <v>19</v>
      </c>
      <c r="D56" s="41" t="s">
        <v>19</v>
      </c>
      <c r="E56" s="41">
        <f t="shared" ref="E56" si="20">RATE(2026-2025,,-E25,E29)</f>
        <v>0.24999999999999992</v>
      </c>
      <c r="F56" s="41">
        <f t="shared" ref="F56:K56" si="21">RATE(2026-2025,,-F25,F29)</f>
        <v>-0.63157894736842102</v>
      </c>
      <c r="G56" s="41">
        <f t="shared" si="21"/>
        <v>6.7567567567567488E-2</v>
      </c>
      <c r="H56" s="41">
        <f t="shared" si="21"/>
        <v>5.8245614035087677E-2</v>
      </c>
      <c r="I56" s="41">
        <f t="shared" si="21"/>
        <v>-0.68181818181818177</v>
      </c>
      <c r="J56" s="41">
        <f t="shared" si="21"/>
        <v>7.0362473347547957E-2</v>
      </c>
      <c r="K56" s="41">
        <f t="shared" si="21"/>
        <v>5.8782365290412877E-2</v>
      </c>
      <c r="L56" s="42"/>
      <c r="M56" s="104"/>
    </row>
    <row r="57" spans="2:13" ht="15" customHeight="1" x14ac:dyDescent="0.25">
      <c r="B57" s="36" t="s">
        <v>48</v>
      </c>
      <c r="C57" s="40" t="s">
        <v>19</v>
      </c>
      <c r="D57" s="40" t="s">
        <v>19</v>
      </c>
      <c r="E57" s="40" t="s">
        <v>19</v>
      </c>
      <c r="F57" s="40">
        <f t="shared" ref="F57:K57" si="22">RATE(2036-2026,,-F29,F41)</f>
        <v>6.730659157425639E-16</v>
      </c>
      <c r="G57" s="40">
        <f t="shared" si="22"/>
        <v>1.2408305596573263E-2</v>
      </c>
      <c r="H57" s="40">
        <f t="shared" si="22"/>
        <v>1.2353769228609195E-2</v>
      </c>
      <c r="I57" s="40">
        <f t="shared" si="22"/>
        <v>6.730659157425639E-16</v>
      </c>
      <c r="J57" s="40">
        <f t="shared" si="22"/>
        <v>1.2369302008388759E-2</v>
      </c>
      <c r="K57" s="40">
        <f t="shared" si="22"/>
        <v>1.23151076255622E-2</v>
      </c>
      <c r="L57" s="42"/>
      <c r="M57" s="104"/>
    </row>
    <row r="58" spans="2:13" ht="15" customHeight="1" x14ac:dyDescent="0.25">
      <c r="B58" s="38" t="s">
        <v>49</v>
      </c>
      <c r="C58" s="41" t="s">
        <v>19</v>
      </c>
      <c r="D58" s="41" t="s">
        <v>19</v>
      </c>
      <c r="E58" s="41" t="s">
        <v>19</v>
      </c>
      <c r="F58" s="41">
        <f t="shared" ref="F58:K58" si="23">RATE(2046-2026,,-F29,F52)</f>
        <v>3.5246329923851661E-12</v>
      </c>
      <c r="G58" s="41">
        <f t="shared" si="23"/>
        <v>1.876469649888364E-2</v>
      </c>
      <c r="H58" s="41">
        <f t="shared" si="23"/>
        <v>1.8691223734545074E-2</v>
      </c>
      <c r="I58" s="41">
        <f t="shared" si="23"/>
        <v>3.5246329923851661E-12</v>
      </c>
      <c r="J58" s="41">
        <f t="shared" si="23"/>
        <v>1.8712156512791359E-2</v>
      </c>
      <c r="K58" s="41">
        <f t="shared" si="23"/>
        <v>1.8639098405887358E-2</v>
      </c>
      <c r="L58" s="42"/>
      <c r="M58" s="148"/>
    </row>
    <row r="59" spans="2:13" ht="15" customHeight="1" x14ac:dyDescent="0.25">
      <c r="B59" s="25" t="s">
        <v>20</v>
      </c>
      <c r="C59" s="26"/>
      <c r="D59" s="26"/>
      <c r="E59" s="26"/>
      <c r="F59" s="26"/>
      <c r="G59" s="26"/>
      <c r="H59" s="26"/>
      <c r="I59" s="26"/>
      <c r="J59" s="26"/>
      <c r="K59" s="26"/>
      <c r="M59" s="104"/>
    </row>
    <row r="60" spans="2:13" x14ac:dyDescent="0.25">
      <c r="M60" s="104"/>
    </row>
    <row r="61" spans="2:13" x14ac:dyDescent="0.25">
      <c r="M61" s="104"/>
    </row>
    <row r="62" spans="2:13" x14ac:dyDescent="0.25">
      <c r="M62" s="104"/>
    </row>
    <row r="63" spans="2:13" x14ac:dyDescent="0.25">
      <c r="M63" s="104"/>
    </row>
    <row r="64" spans="2:13" x14ac:dyDescent="0.25">
      <c r="M64" s="104"/>
    </row>
    <row r="65" spans="13:13" x14ac:dyDescent="0.25">
      <c r="M65" s="104"/>
    </row>
    <row r="66" spans="13:13" x14ac:dyDescent="0.25">
      <c r="M66" s="104"/>
    </row>
  </sheetData>
  <printOptions horizontalCentered="1"/>
  <pageMargins left="0.7" right="0.7" top="0.5" bottom="0.5" header="0.3" footer="0.3"/>
  <pageSetup scale="69" orientation="landscape" r:id="rId1"/>
  <ignoredErrors>
    <ignoredError sqref="E26:G27 E11:G22 E35 E23:E24 E10:H10 H11:H24 H47:H50 E28:E33 H26:K28 H35:H39 H41:H44 H45 E25:H25 J10:K10 J11:K24 J25:K25 J47:K50 H29:H33 J29:K33 J35:K39 J41:K44 J45:K45 I29:I33 I41:I45 I35:I39 I47:I52 I10:I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00512CF2B02C4DBA77A31531C64F67" ma:contentTypeVersion="2" ma:contentTypeDescription="Create a new document." ma:contentTypeScope="" ma:versionID="01970c694172f8208858d6fa7b5361b3">
  <xsd:schema xmlns:xsd="http://www.w3.org/2001/XMLSchema" xmlns:xs="http://www.w3.org/2001/XMLSchema" xmlns:p="http://schemas.microsoft.com/office/2006/metadata/properties" xmlns:ns2="63fd0775-7d86-4509-85ba-94df10876b55" targetNamespace="http://schemas.microsoft.com/office/2006/metadata/properties" ma:root="true" ma:fieldsID="faa8ec7a9106db7af88bca8ab5b9578d" ns2:_="">
    <xsd:import namespace="63fd0775-7d86-4509-85ba-94df10876b5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d0775-7d86-4509-85ba-94df10876b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3fd0775-7d86-4509-85ba-94df10876b55">
      <UserInfo>
        <DisplayName>Corning, Jonathan (FAA)</DisplayName>
        <AccountId>3798</AccountId>
        <AccountType/>
      </UserInfo>
      <UserInfo>
        <DisplayName>Lukacs, Michael (FAA)</DisplayName>
        <AccountId>1494</AccountId>
        <AccountType/>
      </UserInfo>
      <UserInfo>
        <DisplayName>Barlett, Anna (FAA)</DisplayName>
        <AccountId>1503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ACA718E-60A9-47D3-B70B-D5185EF58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fd0775-7d86-4509-85ba-94df10876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0E7163-D1A7-4F9C-9790-089A69C36C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0313DC-9839-4962-A54C-13961DD79062}">
  <ds:schemaRefs>
    <ds:schemaRef ds:uri="http://purl.org/dc/elements/1.1/"/>
    <ds:schemaRef ds:uri="63fd0775-7d86-4509-85ba-94df10876b55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Regional Forecast 24</vt:lpstr>
      <vt:lpstr>Regional Pax 25</vt:lpstr>
      <vt:lpstr>Regional Capacity 26</vt:lpstr>
      <vt:lpstr>Regional Aircraft 27</vt:lpstr>
      <vt:lpstr>'Regional Aircraft 27'!Print_Area</vt:lpstr>
      <vt:lpstr>'Regional Capacity 26'!Print_Area</vt:lpstr>
      <vt:lpstr>'Regional Forecast 24'!Print_Area</vt:lpstr>
      <vt:lpstr>'Regional Pax 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Lizotte, Katherine (FAA)</dc:creator>
  <cp:keywords/>
  <dc:description/>
  <cp:lastModifiedBy>Barlett, Anna (FAA)</cp:lastModifiedBy>
  <cp:revision/>
  <dcterms:created xsi:type="dcterms:W3CDTF">2015-03-11T22:33:45Z</dcterms:created>
  <dcterms:modified xsi:type="dcterms:W3CDTF">2026-04-27T18:53:53Z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0x010100BE00512CF2B02C4DBA77A31531C64F67</vt:lpwstr>
  </property>
  <property fmtid="{D5CDD505-2E9C-101B-9397-08002B2CF9AE}" pid="3" name="IsMyDocuments">
    <vt:bool>true</vt:bool>
  </property>
</Properties>
</file>