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 Barlett\Documents\General Aviation\2024 FCST-w-2022 GA Survey done in 2023\.2024 FINALS\FINALS to the WEBSITE\"/>
    </mc:Choice>
  </mc:AlternateContent>
  <xr:revisionPtr revIDLastSave="0" documentId="13_ncr:1_{DA764E29-BF32-4D1C-878A-EB8112B93F19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GA Aircraft 28" sheetId="53" r:id="rId1"/>
    <sheet name="GA Hours 29" sheetId="54" r:id="rId2"/>
    <sheet name="GA Pilots 30" sheetId="42" r:id="rId3"/>
    <sheet name="GA Fuel 31" sheetId="41" r:id="rId4"/>
  </sheets>
  <externalReferences>
    <externalReference r:id="rId5"/>
    <externalReference r:id="rId6"/>
    <externalReference r:id="rId7"/>
  </externalReferences>
  <definedNames>
    <definedName name="\p">'[1]Tables 14 15 16 data'!#REF!</definedName>
    <definedName name="\s">'[1]Tables 14 15 16 data'!#REF!</definedName>
    <definedName name="_P">'[1]Tables 14 15 16 data'!#REF!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S">'[1]Tables 14 15 16 data'!#REF!</definedName>
    <definedName name="Domestic_chart6">#REF!</definedName>
    <definedName name="Forecast_Model_Output">#REF!</definedName>
    <definedName name="LATECON">[2]LATGDP!$B$5</definedName>
    <definedName name="model_output">#REF!</definedName>
    <definedName name="_xlnm.Print_Area" localSheetId="0">'GA Aircraft 28'!$B$1:$Q$59</definedName>
    <definedName name="_xlnm.Print_Area" localSheetId="3">'GA Fuel 31'!$B$1:$M$60</definedName>
    <definedName name="_xlnm.Print_Area" localSheetId="1">'GA Hours 29'!$B$1:$Q$59</definedName>
    <definedName name="_xlnm.Print_Area" localSheetId="2">'GA Pilots 30'!$B$1:$K$62</definedName>
    <definedName name="Print_Area_MI">'[3]F41 data'!$CD$76:$CQ$117</definedName>
    <definedName name="Print_Titles_MI">'[3]F41 data'!$A$1:$A$65536</definedName>
    <definedName name="ss">'[1]Tables 14 15 16 data'!#REF!</definedName>
    <definedName name="sss" localSheetId="2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sss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localSheetId="2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econtab." localSheetId="2" hidden="1">{#N/A,#N/A,FALSE,"TABLE1";#N/A,#N/A,FALSE,"TABLE2";#N/A,#N/A,FALSE,"TABLE3";#N/A,#N/A,FALSE,"TABLE4";#N/A,#N/A,FALSE,"TABLE5"}</definedName>
    <definedName name="wrn.econtab." hidden="1">{#N/A,#N/A,FALSE,"TABLE1";#N/A,#N/A,FALSE,"TABLE2";#N/A,#N/A,FALSE,"TABLE3";#N/A,#N/A,FALSE,"TABLE4";#N/A,#N/A,FALSE,"TABLE5"}</definedName>
    <definedName name="wrn.FORECAST." localSheetId="2" hidden="1">{"TOT",#N/A,FALSE,"ASFCST99";"TOTINT",#N/A,FALSE,"ASFCST99";"DOM",#N/A,FALSE,"ASFCST99";"NORTHATL",#N/A,FALSE,"ASFCST99";"PACIFIC",#N/A,FALSE,"ASFCST99";"LATAM",#N/A,FALSE,"ASFCST99"}</definedName>
    <definedName name="wrn.FORECAST." hidden="1">{"TOT",#N/A,FALSE,"ASFCST99";"TOTINT",#N/A,FALSE,"ASFCST99";"DOM",#N/A,FALSE,"ASFCST99";"NORTHATL",#N/A,FALSE,"ASFCST99";"PACIFIC",#N/A,FALSE,"ASFCST99";"LATAM",#N/A,FALSE,"ASFCST99"}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2" l="1"/>
  <c r="N56" i="54" l="1"/>
  <c r="M56" i="54"/>
  <c r="L56" i="54"/>
  <c r="J56" i="54"/>
  <c r="I56" i="54"/>
  <c r="G56" i="54"/>
  <c r="F56" i="54"/>
  <c r="D56" i="54"/>
  <c r="C56" i="54"/>
  <c r="N55" i="54"/>
  <c r="M55" i="54"/>
  <c r="L55" i="54"/>
  <c r="J55" i="54"/>
  <c r="I55" i="54"/>
  <c r="G55" i="54"/>
  <c r="F55" i="54"/>
  <c r="D55" i="54"/>
  <c r="C55" i="54"/>
  <c r="N54" i="54"/>
  <c r="M54" i="54"/>
  <c r="L54" i="54"/>
  <c r="J54" i="54"/>
  <c r="I54" i="54"/>
  <c r="G54" i="54"/>
  <c r="F54" i="54"/>
  <c r="D54" i="54"/>
  <c r="C54" i="54"/>
  <c r="N53" i="54"/>
  <c r="M53" i="54"/>
  <c r="L53" i="54"/>
  <c r="J53" i="54"/>
  <c r="I53" i="54"/>
  <c r="G53" i="54"/>
  <c r="F53" i="54"/>
  <c r="D53" i="54"/>
  <c r="C53" i="54"/>
  <c r="K50" i="54"/>
  <c r="H50" i="54"/>
  <c r="Q50" i="54" s="1"/>
  <c r="E50" i="54"/>
  <c r="P50" i="54" s="1"/>
  <c r="K49" i="54"/>
  <c r="H49" i="54"/>
  <c r="Q49" i="54" s="1"/>
  <c r="E49" i="54"/>
  <c r="K48" i="54"/>
  <c r="H48" i="54"/>
  <c r="Q48" i="54" s="1"/>
  <c r="E48" i="54"/>
  <c r="P48" i="54" s="1"/>
  <c r="K47" i="54"/>
  <c r="H47" i="54"/>
  <c r="E47" i="54"/>
  <c r="P47" i="54" s="1"/>
  <c r="K46" i="54"/>
  <c r="H46" i="54"/>
  <c r="Q46" i="54" s="1"/>
  <c r="E46" i="54"/>
  <c r="K44" i="54"/>
  <c r="H44" i="54"/>
  <c r="Q44" i="54" s="1"/>
  <c r="E44" i="54"/>
  <c r="P44" i="54" s="1"/>
  <c r="K43" i="54"/>
  <c r="H43" i="54"/>
  <c r="E43" i="54"/>
  <c r="P43" i="54" s="1"/>
  <c r="K42" i="54"/>
  <c r="H42" i="54"/>
  <c r="Q42" i="54" s="1"/>
  <c r="E42" i="54"/>
  <c r="K41" i="54"/>
  <c r="H41" i="54"/>
  <c r="Q41" i="54" s="1"/>
  <c r="E41" i="54"/>
  <c r="P41" i="54" s="1"/>
  <c r="K40" i="54"/>
  <c r="H40" i="54"/>
  <c r="Q40" i="54" s="1"/>
  <c r="E40" i="54"/>
  <c r="P40" i="54" s="1"/>
  <c r="K38" i="54"/>
  <c r="H38" i="54"/>
  <c r="Q38" i="54" s="1"/>
  <c r="E38" i="54"/>
  <c r="P38" i="54" s="1"/>
  <c r="K37" i="54"/>
  <c r="H37" i="54"/>
  <c r="Q37" i="54" s="1"/>
  <c r="E37" i="54"/>
  <c r="P37" i="54" s="1"/>
  <c r="K36" i="54"/>
  <c r="H36" i="54"/>
  <c r="Q36" i="54" s="1"/>
  <c r="E36" i="54"/>
  <c r="P36" i="54" s="1"/>
  <c r="K35" i="54"/>
  <c r="H35" i="54"/>
  <c r="Q35" i="54" s="1"/>
  <c r="E35" i="54"/>
  <c r="P35" i="54" s="1"/>
  <c r="K34" i="54"/>
  <c r="H34" i="54"/>
  <c r="Q34" i="54" s="1"/>
  <c r="E34" i="54"/>
  <c r="P34" i="54" s="1"/>
  <c r="K32" i="54"/>
  <c r="H32" i="54"/>
  <c r="Q32" i="54" s="1"/>
  <c r="E32" i="54"/>
  <c r="P32" i="54" s="1"/>
  <c r="K31" i="54"/>
  <c r="H31" i="54"/>
  <c r="Q31" i="54" s="1"/>
  <c r="E31" i="54"/>
  <c r="P31" i="54" s="1"/>
  <c r="K30" i="54"/>
  <c r="H30" i="54"/>
  <c r="Q30" i="54" s="1"/>
  <c r="E30" i="54"/>
  <c r="K29" i="54"/>
  <c r="H29" i="54"/>
  <c r="Q29" i="54" s="1"/>
  <c r="E29" i="54"/>
  <c r="P29" i="54" s="1"/>
  <c r="K28" i="54"/>
  <c r="H28" i="54"/>
  <c r="Q28" i="54" s="1"/>
  <c r="E28" i="54"/>
  <c r="K26" i="54"/>
  <c r="H26" i="54"/>
  <c r="H55" i="54" s="1"/>
  <c r="E26" i="54"/>
  <c r="K23" i="54"/>
  <c r="K54" i="54" s="1"/>
  <c r="H23" i="54"/>
  <c r="Q23" i="54" s="1"/>
  <c r="E23" i="54"/>
  <c r="E54" i="54" s="1"/>
  <c r="K22" i="54"/>
  <c r="H22" i="54"/>
  <c r="Q22" i="54" s="1"/>
  <c r="E22" i="54"/>
  <c r="P22" i="54" s="1"/>
  <c r="K21" i="54"/>
  <c r="H21" i="54"/>
  <c r="Q21" i="54" s="1"/>
  <c r="E21" i="54"/>
  <c r="P21" i="54" s="1"/>
  <c r="K20" i="54"/>
  <c r="H20" i="54"/>
  <c r="Q20" i="54" s="1"/>
  <c r="E20" i="54"/>
  <c r="P20" i="54" s="1"/>
  <c r="K19" i="54"/>
  <c r="H19" i="54"/>
  <c r="Q19" i="54" s="1"/>
  <c r="E19" i="54"/>
  <c r="P19" i="54" s="1"/>
  <c r="K18" i="54"/>
  <c r="H18" i="54"/>
  <c r="Q18" i="54" s="1"/>
  <c r="E18" i="54"/>
  <c r="P18" i="54" s="1"/>
  <c r="K17" i="54"/>
  <c r="H17" i="54"/>
  <c r="Q17" i="54" s="1"/>
  <c r="E17" i="54"/>
  <c r="P17" i="54" s="1"/>
  <c r="K16" i="54"/>
  <c r="H16" i="54"/>
  <c r="Q16" i="54" s="1"/>
  <c r="E16" i="54"/>
  <c r="P16" i="54" s="1"/>
  <c r="K15" i="54"/>
  <c r="H15" i="54"/>
  <c r="Q15" i="54" s="1"/>
  <c r="E15" i="54"/>
  <c r="K14" i="54"/>
  <c r="H14" i="54"/>
  <c r="Q14" i="54" s="1"/>
  <c r="E14" i="54"/>
  <c r="P14" i="54" s="1"/>
  <c r="K13" i="54"/>
  <c r="H13" i="54"/>
  <c r="Q13" i="54" s="1"/>
  <c r="E13" i="54"/>
  <c r="K12" i="54"/>
  <c r="H12" i="54"/>
  <c r="E12" i="54"/>
  <c r="P12" i="54" s="1"/>
  <c r="K11" i="54"/>
  <c r="H11" i="54"/>
  <c r="Q11" i="54" s="1"/>
  <c r="E11" i="54"/>
  <c r="P11" i="54" s="1"/>
  <c r="K10" i="54"/>
  <c r="H10" i="54"/>
  <c r="Q10" i="54" s="1"/>
  <c r="E10" i="54"/>
  <c r="E53" i="54" s="1"/>
  <c r="N56" i="53"/>
  <c r="M56" i="53"/>
  <c r="L56" i="53"/>
  <c r="J56" i="53"/>
  <c r="I56" i="53"/>
  <c r="G56" i="53"/>
  <c r="F56" i="53"/>
  <c r="D56" i="53"/>
  <c r="C56" i="53"/>
  <c r="N55" i="53"/>
  <c r="M55" i="53"/>
  <c r="L55" i="53"/>
  <c r="J55" i="53"/>
  <c r="I55" i="53"/>
  <c r="G55" i="53"/>
  <c r="F55" i="53"/>
  <c r="D55" i="53"/>
  <c r="C55" i="53"/>
  <c r="N54" i="53"/>
  <c r="M54" i="53"/>
  <c r="L54" i="53"/>
  <c r="J54" i="53"/>
  <c r="I54" i="53"/>
  <c r="G54" i="53"/>
  <c r="F54" i="53"/>
  <c r="D54" i="53"/>
  <c r="C54" i="53"/>
  <c r="N53" i="53"/>
  <c r="M53" i="53"/>
  <c r="L53" i="53"/>
  <c r="J53" i="53"/>
  <c r="I53" i="53"/>
  <c r="G53" i="53"/>
  <c r="F53" i="53"/>
  <c r="D53" i="53"/>
  <c r="C53" i="53"/>
  <c r="K50" i="53"/>
  <c r="H50" i="53"/>
  <c r="E50" i="53"/>
  <c r="P50" i="53" s="1"/>
  <c r="K49" i="53"/>
  <c r="H49" i="53"/>
  <c r="Q49" i="53" s="1"/>
  <c r="E49" i="53"/>
  <c r="P49" i="53"/>
  <c r="P48" i="53"/>
  <c r="K48" i="53"/>
  <c r="H48" i="53"/>
  <c r="Q48" i="53" s="1"/>
  <c r="E48" i="53"/>
  <c r="K47" i="53"/>
  <c r="O47" i="53"/>
  <c r="H47" i="53"/>
  <c r="Q47" i="53" s="1"/>
  <c r="E47" i="53"/>
  <c r="P47" i="53" s="1"/>
  <c r="K46" i="53"/>
  <c r="H46" i="53"/>
  <c r="Q46" i="53" s="1"/>
  <c r="E46" i="53"/>
  <c r="K44" i="53"/>
  <c r="O44" i="53" s="1"/>
  <c r="H44" i="53"/>
  <c r="Q44" i="53" s="1"/>
  <c r="E44" i="53"/>
  <c r="P44" i="53" s="1"/>
  <c r="P43" i="53"/>
  <c r="K43" i="53"/>
  <c r="H43" i="53"/>
  <c r="Q43" i="53" s="1"/>
  <c r="E43" i="53"/>
  <c r="O43" i="53" s="1"/>
  <c r="K42" i="53"/>
  <c r="H42" i="53"/>
  <c r="E42" i="53"/>
  <c r="P42" i="53" s="1"/>
  <c r="K41" i="53"/>
  <c r="H41" i="53"/>
  <c r="Q41" i="53" s="1"/>
  <c r="E41" i="53"/>
  <c r="P41" i="53" s="1"/>
  <c r="K40" i="53"/>
  <c r="H40" i="53"/>
  <c r="Q40" i="53" s="1"/>
  <c r="E40" i="53"/>
  <c r="P40" i="53" s="1"/>
  <c r="K38" i="53"/>
  <c r="H38" i="53"/>
  <c r="E38" i="53"/>
  <c r="P38" i="53" s="1"/>
  <c r="K37" i="53"/>
  <c r="H37" i="53"/>
  <c r="Q37" i="53" s="1"/>
  <c r="E37" i="53"/>
  <c r="P37" i="53" s="1"/>
  <c r="K36" i="53"/>
  <c r="H36" i="53"/>
  <c r="Q36" i="53" s="1"/>
  <c r="E36" i="53"/>
  <c r="P36" i="53" s="1"/>
  <c r="K35" i="53"/>
  <c r="O35" i="53" s="1"/>
  <c r="H35" i="53"/>
  <c r="Q35" i="53" s="1"/>
  <c r="E35" i="53"/>
  <c r="P35" i="53" s="1"/>
  <c r="K34" i="53"/>
  <c r="H34" i="53"/>
  <c r="Q34" i="53" s="1"/>
  <c r="E34" i="53"/>
  <c r="P34" i="53" s="1"/>
  <c r="K32" i="53"/>
  <c r="O32" i="53" s="1"/>
  <c r="H32" i="53"/>
  <c r="Q32" i="53" s="1"/>
  <c r="E32" i="53"/>
  <c r="P32" i="53" s="1"/>
  <c r="K31" i="53"/>
  <c r="H31" i="53"/>
  <c r="Q31" i="53" s="1"/>
  <c r="E31" i="53"/>
  <c r="P31" i="53" s="1"/>
  <c r="K30" i="53"/>
  <c r="O30" i="53" s="1"/>
  <c r="H30" i="53"/>
  <c r="Q30" i="53" s="1"/>
  <c r="E30" i="53"/>
  <c r="P30" i="53" s="1"/>
  <c r="P29" i="53"/>
  <c r="K29" i="53"/>
  <c r="H29" i="53"/>
  <c r="Q29" i="53" s="1"/>
  <c r="E29" i="53"/>
  <c r="O29" i="53" s="1"/>
  <c r="K28" i="53"/>
  <c r="H28" i="53"/>
  <c r="Q28" i="53"/>
  <c r="E28" i="53"/>
  <c r="K26" i="53"/>
  <c r="K55" i="53" s="1"/>
  <c r="H26" i="53"/>
  <c r="H56" i="53" s="1"/>
  <c r="Q26" i="53"/>
  <c r="E26" i="53"/>
  <c r="K23" i="53"/>
  <c r="H23" i="53"/>
  <c r="Q23" i="53" s="1"/>
  <c r="Q54" i="53" s="1"/>
  <c r="E23" i="53"/>
  <c r="E54" i="53" s="1"/>
  <c r="Q22" i="53"/>
  <c r="P22" i="53"/>
  <c r="O22" i="53"/>
  <c r="K21" i="53"/>
  <c r="H21" i="53"/>
  <c r="Q21" i="53" s="1"/>
  <c r="E21" i="53"/>
  <c r="P21" i="53" s="1"/>
  <c r="K20" i="53"/>
  <c r="H20" i="53"/>
  <c r="Q20" i="53" s="1"/>
  <c r="E20" i="53"/>
  <c r="K19" i="53"/>
  <c r="H19" i="53"/>
  <c r="Q19" i="53" s="1"/>
  <c r="E19" i="53"/>
  <c r="P19" i="53" s="1"/>
  <c r="P18" i="53"/>
  <c r="K18" i="53"/>
  <c r="H18" i="53"/>
  <c r="Q18" i="53" s="1"/>
  <c r="E18" i="53"/>
  <c r="K17" i="53"/>
  <c r="H17" i="53"/>
  <c r="Q17" i="53" s="1"/>
  <c r="E17" i="53"/>
  <c r="P17" i="53" s="1"/>
  <c r="K16" i="53"/>
  <c r="O16" i="53" s="1"/>
  <c r="H16" i="53"/>
  <c r="Q16" i="53"/>
  <c r="E16" i="53"/>
  <c r="P16" i="53"/>
  <c r="K15" i="53"/>
  <c r="H15" i="53"/>
  <c r="Q15" i="53" s="1"/>
  <c r="E15" i="53"/>
  <c r="P15" i="53" s="1"/>
  <c r="K14" i="53"/>
  <c r="H14" i="53"/>
  <c r="E14" i="53"/>
  <c r="P14" i="53" s="1"/>
  <c r="K13" i="53"/>
  <c r="H13" i="53"/>
  <c r="Q13" i="53" s="1"/>
  <c r="E13" i="53"/>
  <c r="P13" i="53" s="1"/>
  <c r="K12" i="53"/>
  <c r="H12" i="53"/>
  <c r="E12" i="53"/>
  <c r="P12" i="53" s="1"/>
  <c r="K11" i="53"/>
  <c r="H11" i="53"/>
  <c r="Q11" i="53" s="1"/>
  <c r="E11" i="53"/>
  <c r="O11" i="53" s="1"/>
  <c r="K10" i="53"/>
  <c r="H10" i="53"/>
  <c r="Q10" i="53" s="1"/>
  <c r="E10" i="53"/>
  <c r="E53" i="53" s="1"/>
  <c r="J56" i="41"/>
  <c r="I56" i="41"/>
  <c r="H56" i="41"/>
  <c r="G56" i="41"/>
  <c r="F56" i="41"/>
  <c r="E56" i="41"/>
  <c r="D56" i="41"/>
  <c r="J55" i="41"/>
  <c r="I55" i="41"/>
  <c r="H55" i="41"/>
  <c r="G55" i="41"/>
  <c r="F55" i="41"/>
  <c r="E55" i="41"/>
  <c r="D55" i="41"/>
  <c r="J54" i="41"/>
  <c r="I54" i="41"/>
  <c r="H54" i="41"/>
  <c r="G54" i="41"/>
  <c r="F54" i="41"/>
  <c r="E54" i="41"/>
  <c r="D54" i="41"/>
  <c r="J53" i="41"/>
  <c r="I53" i="41"/>
  <c r="H53" i="41"/>
  <c r="G53" i="41"/>
  <c r="F53" i="41"/>
  <c r="E53" i="41"/>
  <c r="D53" i="41"/>
  <c r="K56" i="42"/>
  <c r="I56" i="42"/>
  <c r="H56" i="42"/>
  <c r="G56" i="42"/>
  <c r="F56" i="42"/>
  <c r="E56" i="42"/>
  <c r="D56" i="42"/>
  <c r="K55" i="42"/>
  <c r="I55" i="42"/>
  <c r="H55" i="42"/>
  <c r="G55" i="42"/>
  <c r="F55" i="42"/>
  <c r="E55" i="42"/>
  <c r="D55" i="42"/>
  <c r="K54" i="42"/>
  <c r="I54" i="42"/>
  <c r="H54" i="42"/>
  <c r="G54" i="42"/>
  <c r="F54" i="42"/>
  <c r="E54" i="42"/>
  <c r="D54" i="42"/>
  <c r="K53" i="42"/>
  <c r="I53" i="42"/>
  <c r="H53" i="42"/>
  <c r="G53" i="42"/>
  <c r="F53" i="42"/>
  <c r="E53" i="42"/>
  <c r="D53" i="42"/>
  <c r="O13" i="53"/>
  <c r="O37" i="53"/>
  <c r="O26" i="54"/>
  <c r="H53" i="54"/>
  <c r="O26" i="53"/>
  <c r="O36" i="53"/>
  <c r="K56" i="53"/>
  <c r="O11" i="54"/>
  <c r="P26" i="53"/>
  <c r="O19" i="53"/>
  <c r="O40" i="53"/>
  <c r="O49" i="53"/>
  <c r="E56" i="53"/>
  <c r="C56" i="42"/>
  <c r="C55" i="42"/>
  <c r="C54" i="42"/>
  <c r="C53" i="42"/>
  <c r="C56" i="41"/>
  <c r="C55" i="41"/>
  <c r="C54" i="41"/>
  <c r="C53" i="41"/>
  <c r="J49" i="42"/>
  <c r="L49" i="41"/>
  <c r="K49" i="41"/>
  <c r="M49" i="41" s="1"/>
  <c r="L50" i="41"/>
  <c r="K50" i="41"/>
  <c r="J50" i="42"/>
  <c r="M50" i="41"/>
  <c r="J48" i="42"/>
  <c r="L10" i="41"/>
  <c r="K10" i="41"/>
  <c r="L48" i="41"/>
  <c r="K48" i="41"/>
  <c r="J20" i="42"/>
  <c r="J47" i="42"/>
  <c r="L47" i="41"/>
  <c r="K47" i="41"/>
  <c r="M47" i="41" s="1"/>
  <c r="L46" i="41"/>
  <c r="K46" i="41"/>
  <c r="L44" i="41"/>
  <c r="K44" i="41"/>
  <c r="L43" i="41"/>
  <c r="K43" i="41"/>
  <c r="M43" i="41" s="1"/>
  <c r="L42" i="41"/>
  <c r="K42" i="41"/>
  <c r="L41" i="41"/>
  <c r="K41" i="41"/>
  <c r="L40" i="41"/>
  <c r="K40" i="41"/>
  <c r="L38" i="41"/>
  <c r="K38" i="41"/>
  <c r="L37" i="41"/>
  <c r="K37" i="41"/>
  <c r="L36" i="41"/>
  <c r="K36" i="41"/>
  <c r="M36" i="41" s="1"/>
  <c r="L35" i="41"/>
  <c r="K35" i="41"/>
  <c r="L34" i="41"/>
  <c r="K34" i="41"/>
  <c r="L32" i="41"/>
  <c r="K32" i="41"/>
  <c r="L31" i="41"/>
  <c r="K31" i="41"/>
  <c r="L30" i="41"/>
  <c r="K30" i="41"/>
  <c r="L29" i="41"/>
  <c r="K29" i="41"/>
  <c r="L28" i="41"/>
  <c r="K28" i="41"/>
  <c r="L26" i="41"/>
  <c r="L56" i="41" s="1"/>
  <c r="K26" i="41"/>
  <c r="L23" i="41"/>
  <c r="K23" i="41"/>
  <c r="L22" i="41"/>
  <c r="K22" i="41"/>
  <c r="M22" i="41" s="1"/>
  <c r="L21" i="41"/>
  <c r="K21" i="41"/>
  <c r="L20" i="41"/>
  <c r="K20" i="41"/>
  <c r="L19" i="41"/>
  <c r="K19" i="41"/>
  <c r="L18" i="41"/>
  <c r="K18" i="41"/>
  <c r="L17" i="41"/>
  <c r="K17" i="41"/>
  <c r="L16" i="41"/>
  <c r="K16" i="41"/>
  <c r="M16" i="41" s="1"/>
  <c r="L15" i="41"/>
  <c r="K15" i="41"/>
  <c r="L14" i="41"/>
  <c r="K14" i="41"/>
  <c r="J46" i="42"/>
  <c r="J18" i="42"/>
  <c r="J44" i="42"/>
  <c r="J43" i="42"/>
  <c r="J42" i="42"/>
  <c r="J41" i="42"/>
  <c r="J40" i="42"/>
  <c r="J38" i="42"/>
  <c r="J37" i="42"/>
  <c r="J36" i="42"/>
  <c r="J35" i="42"/>
  <c r="J34" i="42"/>
  <c r="J32" i="42"/>
  <c r="J31" i="42"/>
  <c r="J30" i="42"/>
  <c r="J29" i="42"/>
  <c r="J28" i="42"/>
  <c r="J23" i="42"/>
  <c r="J53" i="42" s="1"/>
  <c r="J22" i="42"/>
  <c r="J21" i="42"/>
  <c r="J19" i="42"/>
  <c r="J17" i="42"/>
  <c r="J16" i="42"/>
  <c r="J15" i="42"/>
  <c r="J14" i="42"/>
  <c r="J13" i="42"/>
  <c r="J12" i="42"/>
  <c r="J11" i="42"/>
  <c r="J10" i="42"/>
  <c r="L13" i="41"/>
  <c r="K13" i="41"/>
  <c r="L12" i="41"/>
  <c r="K12" i="41"/>
  <c r="L11" i="41"/>
  <c r="K11" i="41"/>
  <c r="K56" i="41"/>
  <c r="K55" i="41"/>
  <c r="M15" i="41"/>
  <c r="M28" i="41"/>
  <c r="M19" i="41"/>
  <c r="M40" i="41"/>
  <c r="M11" i="41"/>
  <c r="M41" i="41"/>
  <c r="M18" i="41"/>
  <c r="M34" i="41"/>
  <c r="M30" i="41"/>
  <c r="M31" i="41"/>
  <c r="M26" i="41"/>
  <c r="M56" i="41" s="1"/>
  <c r="M32" i="41"/>
  <c r="M42" i="41"/>
  <c r="M48" i="41"/>
  <c r="M12" i="41"/>
  <c r="O21" i="53" l="1"/>
  <c r="P23" i="53"/>
  <c r="P54" i="53" s="1"/>
  <c r="H54" i="53"/>
  <c r="K54" i="41"/>
  <c r="M29" i="41"/>
  <c r="L55" i="41"/>
  <c r="M20" i="41"/>
  <c r="M38" i="41"/>
  <c r="M44" i="41"/>
  <c r="H54" i="54"/>
  <c r="P23" i="54"/>
  <c r="O23" i="54"/>
  <c r="E55" i="54"/>
  <c r="O41" i="54"/>
  <c r="O13" i="54"/>
  <c r="O16" i="54"/>
  <c r="E56" i="54"/>
  <c r="O44" i="54"/>
  <c r="K56" i="54"/>
  <c r="O54" i="54"/>
  <c r="O40" i="54"/>
  <c r="O19" i="54"/>
  <c r="P10" i="54"/>
  <c r="P53" i="54" s="1"/>
  <c r="O20" i="54"/>
  <c r="K55" i="54"/>
  <c r="P26" i="54"/>
  <c r="P55" i="54" s="1"/>
  <c r="O49" i="54"/>
  <c r="O28" i="54"/>
  <c r="O36" i="54"/>
  <c r="O38" i="54"/>
  <c r="O55" i="54" s="1"/>
  <c r="O17" i="54"/>
  <c r="O32" i="54"/>
  <c r="O48" i="54"/>
  <c r="O29" i="54"/>
  <c r="O18" i="54"/>
  <c r="O37" i="54"/>
  <c r="H56" i="54"/>
  <c r="O14" i="54"/>
  <c r="P13" i="54"/>
  <c r="O21" i="54"/>
  <c r="P28" i="54"/>
  <c r="O31" i="54"/>
  <c r="Q53" i="54"/>
  <c r="O35" i="54"/>
  <c r="O34" i="54"/>
  <c r="P10" i="53"/>
  <c r="P53" i="53" s="1"/>
  <c r="O15" i="53"/>
  <c r="O31" i="53"/>
  <c r="O46" i="53"/>
  <c r="P11" i="53"/>
  <c r="O17" i="53"/>
  <c r="O48" i="53"/>
  <c r="O41" i="53"/>
  <c r="O18" i="53"/>
  <c r="O42" i="53"/>
  <c r="O50" i="53"/>
  <c r="O56" i="53" s="1"/>
  <c r="E55" i="53"/>
  <c r="K53" i="41"/>
  <c r="Q38" i="53"/>
  <c r="Q55" i="53" s="1"/>
  <c r="O38" i="53"/>
  <c r="O55" i="53" s="1"/>
  <c r="H55" i="53"/>
  <c r="O12" i="54"/>
  <c r="Q12" i="54"/>
  <c r="J55" i="42"/>
  <c r="J54" i="42"/>
  <c r="L53" i="41"/>
  <c r="L54" i="41"/>
  <c r="P55" i="53"/>
  <c r="P56" i="53"/>
  <c r="O28" i="53"/>
  <c r="P28" i="53"/>
  <c r="K53" i="54"/>
  <c r="O10" i="54"/>
  <c r="O53" i="54" s="1"/>
  <c r="Q43" i="54"/>
  <c r="O43" i="54"/>
  <c r="M46" i="41"/>
  <c r="M17" i="41"/>
  <c r="M37" i="41"/>
  <c r="M13" i="41"/>
  <c r="K54" i="53"/>
  <c r="O23" i="53"/>
  <c r="O54" i="53" s="1"/>
  <c r="K53" i="53"/>
  <c r="P46" i="53"/>
  <c r="P49" i="54"/>
  <c r="P30" i="54"/>
  <c r="O30" i="54"/>
  <c r="O46" i="54"/>
  <c r="P46" i="54"/>
  <c r="M23" i="41"/>
  <c r="M54" i="41" s="1"/>
  <c r="M10" i="41"/>
  <c r="M53" i="41" s="1"/>
  <c r="O42" i="54"/>
  <c r="P42" i="54"/>
  <c r="Q47" i="54"/>
  <c r="O47" i="54"/>
  <c r="M35" i="41"/>
  <c r="M14" i="41"/>
  <c r="M21" i="41"/>
  <c r="Q14" i="53"/>
  <c r="O14" i="53"/>
  <c r="P20" i="53"/>
  <c r="O20" i="53"/>
  <c r="Q42" i="53"/>
  <c r="P15" i="54"/>
  <c r="O15" i="54"/>
  <c r="J56" i="42"/>
  <c r="H53" i="53"/>
  <c r="P56" i="54"/>
  <c r="M55" i="41"/>
  <c r="O22" i="54"/>
  <c r="Q53" i="53"/>
  <c r="Q12" i="53"/>
  <c r="O12" i="53"/>
  <c r="Q50" i="53"/>
  <c r="Q56" i="53" s="1"/>
  <c r="O50" i="54"/>
  <c r="O56" i="54" s="1"/>
  <c r="Q26" i="54"/>
  <c r="O10" i="53"/>
  <c r="O34" i="53"/>
  <c r="O53" i="53" l="1"/>
  <c r="P54" i="54"/>
  <c r="Q56" i="54"/>
  <c r="Q55" i="54"/>
  <c r="Q54" i="54"/>
</calcChain>
</file>

<file path=xl/sharedStrings.xml><?xml version="1.0" encoding="utf-8"?>
<sst xmlns="http://schemas.openxmlformats.org/spreadsheetml/2006/main" count="130" uniqueCount="65">
  <si>
    <t>2023E</t>
  </si>
  <si>
    <t>2023-24</t>
  </si>
  <si>
    <t>2024-34</t>
  </si>
  <si>
    <t>2024-44</t>
  </si>
  <si>
    <t>Forecast</t>
  </si>
  <si>
    <t>Avg Annual Growth</t>
  </si>
  <si>
    <t>2010-23</t>
  </si>
  <si>
    <t>CALENDAR YEAR</t>
  </si>
  <si>
    <t>TOTAL</t>
  </si>
  <si>
    <t>JET FUEL</t>
  </si>
  <si>
    <t>TOTAL FUEL CONSUMED</t>
  </si>
  <si>
    <t>TABLE 28</t>
  </si>
  <si>
    <t>ACTIVE  GENERAL  AVIATION  AND  AIR  TAXI AIRCRAFT</t>
  </si>
  <si>
    <t>FIXED WING</t>
  </si>
  <si>
    <t>PISTON</t>
  </si>
  <si>
    <t>TURBINE</t>
  </si>
  <si>
    <t>ROTORCRAFT</t>
  </si>
  <si>
    <t>GENERAL</t>
  </si>
  <si>
    <t>AS OF DEC. 31</t>
  </si>
  <si>
    <t>SINGLE ENGINE</t>
  </si>
  <si>
    <t>MULTI- ENGINE</t>
  </si>
  <si>
    <t>TURBO PROP</t>
  </si>
  <si>
    <t>TURBO JET</t>
  </si>
  <si>
    <t>EXPERI- MENTAL**</t>
  </si>
  <si>
    <t>LIGHT SPORT AIRCRAFT**</t>
  </si>
  <si>
    <t>OTHER</t>
  </si>
  <si>
    <t>AVIATION FLEET</t>
  </si>
  <si>
    <t>TOTAL PISTONS</t>
  </si>
  <si>
    <t>TOTAL TURBINES</t>
  </si>
  <si>
    <t>Historical*</t>
  </si>
  <si>
    <t>2011E</t>
  </si>
  <si>
    <t>* Source:  2001-2010, 2012-2022, FAA General Aviation and Air Taxi Activity (and Avionics) Surveys.</t>
  </si>
  <si>
    <t xml:space="preserve">**Experimental Light-sport category that was previously shown under Sport Aircraft is moved under Experimental Aircraft category, starting in 2012. </t>
  </si>
  <si>
    <t xml:space="preserve">Note: An active aircraft is one that has a current registration and was flown at least one hour during the calendar year. </t>
  </si>
  <si>
    <t>TABLE 29</t>
  </si>
  <si>
    <t>ACTIVE  GENERAL  AVIATION  AND  AIR TAXI HOURS FLOWN</t>
  </si>
  <si>
    <t>(In Thousands)</t>
  </si>
  <si>
    <t>AVIATION HOURS</t>
  </si>
  <si>
    <t>TABLE 30</t>
  </si>
  <si>
    <t>ACTIVE  PILOTS  BY  TYPE  OF CERTIFICATE, EXCLUDING STUDENT PILOTS*</t>
  </si>
  <si>
    <t>RECREA- TIONAL</t>
  </si>
  <si>
    <t>SPORT PILOT</t>
  </si>
  <si>
    <t>PRIVATE</t>
  </si>
  <si>
    <t>COMMERCIAL</t>
  </si>
  <si>
    <t>AIRLINE TRANSPORT</t>
  </si>
  <si>
    <t>ROTOR- CRAFT ONLY</t>
  </si>
  <si>
    <t>GLIDER ONLY</t>
  </si>
  <si>
    <t>TOTAL LESS STUDENT PILOTS</t>
  </si>
  <si>
    <r>
      <t>INSTRUMENT RATED  PILOTS</t>
    </r>
    <r>
      <rPr>
        <vertAlign val="superscript"/>
        <sz val="12"/>
        <rFont val="Calibri"/>
        <family val="2"/>
        <scheme val="minor"/>
      </rPr>
      <t>1</t>
    </r>
  </si>
  <si>
    <t>Historical**</t>
  </si>
  <si>
    <t>** Source:  FAA U.S. Civil Airmen Statistics.</t>
  </si>
  <si>
    <r>
      <rPr>
        <vertAlign val="superscript"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Starting with April 2016, there is no expiration date on the new student pilot certificates. This generates a cumulative increase in the student pilot </t>
    </r>
  </si>
  <si>
    <t xml:space="preserve">  numbers and breaks the link between student pilot and private pilot or higher level certificates. Since there is no sufficient data yet to forecast</t>
  </si>
  <si>
    <t xml:space="preserve">  the student certificates unter the new rule, student pilot forecast is suspended and excluded from this table.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</si>
  <si>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Instrument rated pilots should not be added to other categories in deriving total.</t>
    </r>
  </si>
  <si>
    <t>Note: An active pilot is a person with a pilot certificate and a valid medical certificate.</t>
  </si>
  <si>
    <t>TABLE 31</t>
  </si>
  <si>
    <t>GENERAL  AVIATION  AIRCRAFT  FUEL CONSUMPTION</t>
  </si>
  <si>
    <t>(In Millions of Gallons)</t>
  </si>
  <si>
    <t xml:space="preserve">      PISTON</t>
  </si>
  <si>
    <t>EXPERI- MENTAL** / OTHER</t>
  </si>
  <si>
    <t>LIGHT   SPORT**</t>
  </si>
  <si>
    <t>AVGAS</t>
  </si>
  <si>
    <t>*Source:  FAA APO Estimates.</t>
  </si>
  <si>
    <t>Note: Detail may not add to total because of independent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</si>
</sst>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%"/>
    <numFmt numFmtId="167" formatCode="_-* #,##0.00\ _z_ł_-;\-* #,##0.00\ _z_ł_-;_-* &quot;-&quot;??\ _z_ł_-;_-@_-"/>
    <numFmt numFmtId="168" formatCode="mmmm\ d\,\ yyyy"/>
    <numFmt numFmtId="169" formatCode="General_)"/>
    <numFmt numFmtId="170" formatCode="0.0"/>
    <numFmt numFmtId="171" formatCode="0.000"/>
    <numFmt numFmtId="172" formatCode="_(* #,##0_);_(* \(#,##0\);_(* &quot;-&quot;??_);_(@_)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Arial"/>
      <family val="2"/>
    </font>
    <font>
      <u/>
      <sz val="11"/>
      <color rgb="FF004488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0"/>
      <color indexed="63"/>
      <name val="Verdana"/>
      <family val="2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5">
    <xf numFmtId="0" fontId="0" fillId="0" borderId="0"/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166" fontId="8" fillId="0" borderId="0">
      <alignment readingOrder="1"/>
      <protection locked="0"/>
    </xf>
    <xf numFmtId="166" fontId="8" fillId="0" borderId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4" fontId="8" fillId="0" borderId="0">
      <alignment readingOrder="1"/>
      <protection locked="0"/>
    </xf>
    <xf numFmtId="4" fontId="8" fillId="0" borderId="0">
      <alignment readingOrder="1"/>
      <protection locked="0"/>
    </xf>
    <xf numFmtId="0" fontId="8" fillId="0" borderId="0" applyNumberFormat="0">
      <alignment horizontal="center" readingOrder="1"/>
      <protection locked="0"/>
    </xf>
    <xf numFmtId="4" fontId="8" fillId="0" borderId="0">
      <alignment readingOrder="1"/>
      <protection locked="0"/>
    </xf>
    <xf numFmtId="0" fontId="10" fillId="33" borderId="0" applyNumberFormat="0" applyBorder="0" applyAlignment="0" applyProtection="0"/>
    <xf numFmtId="0" fontId="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0" fillId="34" borderId="0" applyNumberFormat="0" applyBorder="0" applyAlignment="0" applyProtection="0"/>
    <xf numFmtId="0" fontId="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0" fillId="35" borderId="0" applyNumberFormat="0" applyBorder="0" applyAlignment="0" applyProtection="0"/>
    <xf numFmtId="0" fontId="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0" fillId="36" borderId="0" applyNumberFormat="0" applyBorder="0" applyAlignment="0" applyProtection="0"/>
    <xf numFmtId="0" fontId="6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37" borderId="0" applyNumberFormat="0" applyBorder="0" applyAlignment="0" applyProtection="0"/>
    <xf numFmtId="0" fontId="6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0" fillId="38" borderId="0" applyNumberFormat="0" applyBorder="0" applyAlignment="0" applyProtection="0"/>
    <xf numFmtId="0" fontId="6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39" borderId="0" applyNumberFormat="0" applyBorder="0" applyAlignment="0" applyProtection="0"/>
    <xf numFmtId="0" fontId="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0" fillId="40" borderId="0" applyNumberFormat="0" applyBorder="0" applyAlignment="0" applyProtection="0"/>
    <xf numFmtId="0" fontId="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41" borderId="0" applyNumberFormat="0" applyBorder="0" applyAlignment="0" applyProtection="0"/>
    <xf numFmtId="0" fontId="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0" fillId="36" borderId="0" applyNumberFormat="0" applyBorder="0" applyAlignment="0" applyProtection="0"/>
    <xf numFmtId="0" fontId="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39" borderId="0" applyNumberFormat="0" applyBorder="0" applyAlignment="0" applyProtection="0"/>
    <xf numFmtId="0" fontId="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0" fillId="42" borderId="0" applyNumberFormat="0" applyBorder="0" applyAlignment="0" applyProtection="0"/>
    <xf numFmtId="0" fontId="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51" borderId="10" applyNumberFormat="0" applyAlignment="0" applyProtection="0"/>
    <xf numFmtId="0" fontId="19" fillId="6" borderId="4" applyNumberFormat="0" applyAlignment="0" applyProtection="0"/>
    <xf numFmtId="0" fontId="18" fillId="51" borderId="10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52" borderId="11" applyNumberFormat="0" applyAlignment="0" applyProtection="0"/>
    <xf numFmtId="0" fontId="22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38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" fillId="0" borderId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13" applyNumberFormat="0" applyFill="0" applyAlignment="0" applyProtection="0"/>
    <xf numFmtId="0" fontId="3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14" applyNumberFormat="0" applyFill="0" applyAlignment="0" applyProtection="0"/>
    <xf numFmtId="0" fontId="41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38" borderId="10" applyNumberFormat="0" applyAlignment="0" applyProtection="0"/>
    <xf numFmtId="0" fontId="46" fillId="5" borderId="4" applyNumberFormat="0" applyAlignment="0" applyProtection="0"/>
    <xf numFmtId="0" fontId="45" fillId="38" borderId="10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8" fillId="0" borderId="15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53" borderId="0" applyNumberFormat="0" applyBorder="0" applyAlignment="0" applyProtection="0"/>
    <xf numFmtId="0" fontId="52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54" fillId="0" borderId="0"/>
    <xf numFmtId="0" fontId="25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54" fillId="0" borderId="0"/>
    <xf numFmtId="0" fontId="27" fillId="0" borderId="0" applyNumberFormat="0" applyFont="0">
      <alignment readingOrder="1"/>
      <protection locked="0"/>
    </xf>
    <xf numFmtId="0" fontId="25" fillId="0" borderId="0"/>
    <xf numFmtId="0" fontId="7" fillId="0" borderId="0"/>
    <xf numFmtId="0" fontId="6" fillId="0" borderId="0"/>
    <xf numFmtId="0" fontId="25" fillId="0" borderId="0"/>
    <xf numFmtId="0" fontId="11" fillId="0" borderId="0"/>
    <xf numFmtId="0" fontId="26" fillId="0" borderId="0"/>
    <xf numFmtId="0" fontId="25" fillId="0" borderId="0"/>
    <xf numFmtId="169" fontId="55" fillId="0" borderId="0"/>
    <xf numFmtId="0" fontId="6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8" fillId="54" borderId="16" applyNumberFormat="0" applyFont="0" applyAlignment="0" applyProtection="0"/>
    <xf numFmtId="0" fontId="10" fillId="54" borderId="16" applyNumberFormat="0" applyFont="0" applyAlignment="0" applyProtection="0"/>
    <xf numFmtId="0" fontId="6" fillId="8" borderId="8" applyNumberFormat="0" applyFont="0" applyAlignment="0" applyProtection="0"/>
    <xf numFmtId="0" fontId="10" fillId="54" borderId="16" applyNumberFormat="0" applyFont="0" applyAlignment="0" applyProtection="0"/>
    <xf numFmtId="0" fontId="11" fillId="8" borderId="8" applyNumberFormat="0" applyFont="0" applyAlignment="0" applyProtection="0"/>
    <xf numFmtId="0" fontId="28" fillId="54" borderId="16" applyNumberFormat="0" applyFont="0" applyAlignment="0" applyProtection="0"/>
    <xf numFmtId="0" fontId="11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6" fillId="51" borderId="17" applyNumberFormat="0" applyAlignment="0" applyProtection="0"/>
    <xf numFmtId="0" fontId="57" fillId="6" borderId="5" applyNumberFormat="0" applyAlignment="0" applyProtection="0"/>
    <xf numFmtId="0" fontId="56" fillId="51" borderId="17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" fontId="7" fillId="0" borderId="0" applyFill="0" applyBorder="0" applyProtection="0">
      <alignment horizontal="right"/>
    </xf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2" fontId="59" fillId="56" borderId="18" applyProtection="0">
      <alignment horizontal="right"/>
    </xf>
    <xf numFmtId="2" fontId="59" fillId="56" borderId="18" applyProtection="0">
      <alignment horizontal="right"/>
    </xf>
    <xf numFmtId="2" fontId="59" fillId="56" borderId="18" applyProtection="0">
      <alignment horizontal="right"/>
    </xf>
    <xf numFmtId="14" fontId="60" fillId="55" borderId="0" applyBorder="0" applyProtection="0">
      <alignment horizontal="left"/>
    </xf>
    <xf numFmtId="170" fontId="8" fillId="57" borderId="18" applyProtection="0">
      <alignment horizontal="right"/>
    </xf>
    <xf numFmtId="170" fontId="8" fillId="57" borderId="18" applyProtection="0">
      <alignment horizontal="right"/>
    </xf>
    <xf numFmtId="170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0" borderId="9" applyNumberFormat="0" applyFill="0" applyAlignment="0" applyProtection="0"/>
    <xf numFmtId="0" fontId="64" fillId="0" borderId="1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2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9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16" fillId="3" borderId="0" applyNumberFormat="0" applyBorder="0" applyAlignment="0" applyProtection="0"/>
    <xf numFmtId="0" fontId="52" fillId="4" borderId="0" applyNumberFormat="0" applyBorder="0" applyAlignment="0" applyProtection="0"/>
    <xf numFmtId="0" fontId="46" fillId="5" borderId="4" applyNumberFormat="0" applyAlignment="0" applyProtection="0"/>
    <xf numFmtId="0" fontId="57" fillId="6" borderId="5" applyNumberFormat="0" applyAlignment="0" applyProtection="0"/>
    <xf numFmtId="0" fontId="19" fillId="6" borderId="4" applyNumberFormat="0" applyAlignment="0" applyProtection="0"/>
    <xf numFmtId="0" fontId="49" fillId="0" borderId="6" applyNumberFormat="0" applyFill="0" applyAlignment="0" applyProtection="0"/>
    <xf numFmtId="0" fontId="22" fillId="7" borderId="7" applyNumberFormat="0" applyAlignment="0" applyProtection="0"/>
    <xf numFmtId="0" fontId="6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1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3" fillId="32" borderId="0" applyNumberFormat="0" applyBorder="0" applyAlignment="0" applyProtection="0"/>
    <xf numFmtId="0" fontId="27" fillId="0" borderId="0" applyNumberFormat="0" applyFont="0">
      <alignment readingOrder="1"/>
      <protection locked="0"/>
    </xf>
    <xf numFmtId="0" fontId="27" fillId="0" borderId="0" applyNumberFormat="0" applyFont="0">
      <alignment readingOrder="1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7" fillId="0" borderId="0" xfId="426"/>
    <xf numFmtId="172" fontId="7" fillId="0" borderId="0" xfId="177" applyNumberFormat="1" applyFont="1"/>
    <xf numFmtId="0" fontId="73" fillId="0" borderId="0" xfId="426" applyFont="1" applyAlignment="1">
      <alignment horizontal="centerContinuous"/>
    </xf>
    <xf numFmtId="0" fontId="74" fillId="0" borderId="0" xfId="426" applyFont="1" applyAlignment="1">
      <alignment horizontal="centerContinuous"/>
    </xf>
    <xf numFmtId="0" fontId="74" fillId="0" borderId="0" xfId="426" applyFont="1"/>
    <xf numFmtId="0" fontId="75" fillId="0" borderId="0" xfId="426" applyFont="1" applyAlignment="1">
      <alignment horizontal="centerContinuous"/>
    </xf>
    <xf numFmtId="171" fontId="74" fillId="0" borderId="0" xfId="426" applyNumberFormat="1" applyFont="1" applyAlignment="1">
      <alignment horizontal="centerContinuous"/>
    </xf>
    <xf numFmtId="0" fontId="77" fillId="0" borderId="0" xfId="426" applyFont="1" applyAlignment="1">
      <alignment horizontal="centerContinuous"/>
    </xf>
    <xf numFmtId="172" fontId="74" fillId="0" borderId="0" xfId="177" applyNumberFormat="1" applyFont="1"/>
    <xf numFmtId="0" fontId="74" fillId="60" borderId="0" xfId="426" applyFont="1" applyFill="1"/>
    <xf numFmtId="0" fontId="79" fillId="0" borderId="0" xfId="426" applyFont="1"/>
    <xf numFmtId="0" fontId="82" fillId="0" borderId="0" xfId="261" applyFont="1" applyAlignment="1">
      <alignment horizontal="left"/>
    </xf>
    <xf numFmtId="0" fontId="79" fillId="0" borderId="0" xfId="260" applyFont="1"/>
    <xf numFmtId="0" fontId="81" fillId="0" borderId="0" xfId="426" applyFont="1"/>
    <xf numFmtId="49" fontId="81" fillId="61" borderId="0" xfId="426" applyNumberFormat="1" applyFont="1" applyFill="1"/>
    <xf numFmtId="0" fontId="81" fillId="61" borderId="0" xfId="426" applyFont="1" applyFill="1" applyAlignment="1">
      <alignment horizontal="centerContinuous" wrapText="1"/>
    </xf>
    <xf numFmtId="0" fontId="81" fillId="61" borderId="0" xfId="426" applyFont="1" applyFill="1" applyAlignment="1">
      <alignment horizontal="centerContinuous"/>
    </xf>
    <xf numFmtId="0" fontId="81" fillId="61" borderId="0" xfId="426" applyFont="1" applyFill="1" applyAlignment="1">
      <alignment horizontal="center"/>
    </xf>
    <xf numFmtId="0" fontId="81" fillId="59" borderId="0" xfId="261" applyFont="1" applyFill="1" applyAlignment="1">
      <alignment horizontal="left"/>
    </xf>
    <xf numFmtId="3" fontId="81" fillId="59" borderId="0" xfId="426" applyNumberFormat="1" applyFont="1" applyFill="1" applyAlignment="1">
      <alignment horizontal="center"/>
    </xf>
    <xf numFmtId="3" fontId="81" fillId="0" borderId="0" xfId="426" applyNumberFormat="1" applyFont="1" applyAlignment="1">
      <alignment horizontal="center"/>
    </xf>
    <xf numFmtId="37" fontId="81" fillId="0" borderId="0" xfId="426" applyNumberFormat="1" applyFont="1" applyAlignment="1">
      <alignment horizontal="center"/>
    </xf>
    <xf numFmtId="0" fontId="81" fillId="0" borderId="0" xfId="261" applyFont="1" applyAlignment="1">
      <alignment horizontal="left"/>
    </xf>
    <xf numFmtId="0" fontId="81" fillId="0" borderId="0" xfId="0" applyFont="1" applyAlignment="1">
      <alignment horizontal="left"/>
    </xf>
    <xf numFmtId="0" fontId="81" fillId="60" borderId="0" xfId="261" applyFont="1" applyFill="1" applyAlignment="1">
      <alignment horizontal="left"/>
    </xf>
    <xf numFmtId="3" fontId="81" fillId="60" borderId="0" xfId="426" applyNumberFormat="1" applyFont="1" applyFill="1" applyAlignment="1">
      <alignment horizontal="center"/>
    </xf>
    <xf numFmtId="0" fontId="81" fillId="59" borderId="0" xfId="0" applyFont="1" applyFill="1" applyAlignment="1">
      <alignment horizontal="left"/>
    </xf>
    <xf numFmtId="0" fontId="81" fillId="60" borderId="0" xfId="0" applyFont="1" applyFill="1" applyAlignment="1">
      <alignment horizontal="left"/>
    </xf>
    <xf numFmtId="164" fontId="81" fillId="0" borderId="0" xfId="322" applyNumberFormat="1" applyFont="1" applyAlignment="1">
      <alignment horizontal="center"/>
    </xf>
    <xf numFmtId="164" fontId="81" fillId="59" borderId="0" xfId="322" applyNumberFormat="1" applyFont="1" applyFill="1" applyAlignment="1">
      <alignment horizontal="center"/>
    </xf>
    <xf numFmtId="3" fontId="81" fillId="59" borderId="0" xfId="261" applyNumberFormat="1" applyFont="1" applyFill="1" applyAlignment="1">
      <alignment horizontal="center"/>
    </xf>
    <xf numFmtId="3" fontId="81" fillId="0" borderId="0" xfId="261" applyNumberFormat="1" applyFont="1" applyAlignment="1">
      <alignment horizontal="center"/>
    </xf>
    <xf numFmtId="3" fontId="81" fillId="60" borderId="0" xfId="261" applyNumberFormat="1" applyFont="1" applyFill="1" applyAlignment="1">
      <alignment horizontal="center"/>
    </xf>
    <xf numFmtId="0" fontId="79" fillId="0" borderId="0" xfId="260" applyFont="1" applyAlignment="1">
      <alignment horizontal="left"/>
    </xf>
    <xf numFmtId="0" fontId="82" fillId="0" borderId="0" xfId="0" applyFont="1" applyAlignment="1">
      <alignment horizontal="left"/>
    </xf>
    <xf numFmtId="10" fontId="74" fillId="0" borderId="0" xfId="338" applyNumberFormat="1" applyFont="1"/>
    <xf numFmtId="0" fontId="74" fillId="0" borderId="0" xfId="426" applyFont="1" applyAlignment="1">
      <alignment horizontal="right"/>
    </xf>
    <xf numFmtId="165" fontId="81" fillId="0" borderId="0" xfId="426" applyNumberFormat="1" applyFont="1" applyAlignment="1">
      <alignment horizontal="center"/>
    </xf>
    <xf numFmtId="0" fontId="80" fillId="0" borderId="0" xfId="426" applyFont="1" applyAlignment="1">
      <alignment horizontal="centerContinuous"/>
    </xf>
    <xf numFmtId="3" fontId="81" fillId="0" borderId="0" xfId="260" applyNumberFormat="1" applyFont="1" applyAlignment="1">
      <alignment horizontal="center"/>
    </xf>
    <xf numFmtId="3" fontId="81" fillId="0" borderId="0" xfId="260" applyNumberFormat="1" applyFont="1" applyAlignment="1" applyProtection="1">
      <alignment horizontal="center"/>
      <protection locked="0"/>
    </xf>
    <xf numFmtId="37" fontId="81" fillId="0" borderId="0" xfId="260" applyNumberFormat="1" applyFont="1" applyAlignment="1">
      <alignment horizontal="center"/>
    </xf>
    <xf numFmtId="3" fontId="81" fillId="59" borderId="0" xfId="260" applyNumberFormat="1" applyFont="1" applyFill="1" applyAlignment="1">
      <alignment horizontal="center"/>
    </xf>
    <xf numFmtId="3" fontId="81" fillId="59" borderId="0" xfId="260" applyNumberFormat="1" applyFont="1" applyFill="1" applyAlignment="1" applyProtection="1">
      <alignment horizontal="center"/>
      <protection locked="0"/>
    </xf>
    <xf numFmtId="37" fontId="81" fillId="59" borderId="0" xfId="260" applyNumberFormat="1" applyFont="1" applyFill="1" applyAlignment="1" applyProtection="1">
      <alignment horizontal="center"/>
      <protection locked="0"/>
    </xf>
    <xf numFmtId="37" fontId="81" fillId="59" borderId="0" xfId="260" applyNumberFormat="1" applyFont="1" applyFill="1" applyAlignment="1">
      <alignment horizontal="center"/>
    </xf>
    <xf numFmtId="37" fontId="81" fillId="0" borderId="0" xfId="260" applyNumberFormat="1" applyFont="1" applyAlignment="1" applyProtection="1">
      <alignment horizontal="center"/>
      <protection locked="0"/>
    </xf>
    <xf numFmtId="164" fontId="81" fillId="0" borderId="0" xfId="425" applyNumberFormat="1" applyFont="1" applyAlignment="1">
      <alignment horizontal="center"/>
    </xf>
    <xf numFmtId="171" fontId="79" fillId="0" borderId="0" xfId="260" applyNumberFormat="1" applyFont="1" applyAlignment="1">
      <alignment horizontal="left"/>
    </xf>
    <xf numFmtId="164" fontId="79" fillId="0" borderId="0" xfId="322" applyNumberFormat="1" applyFont="1" applyAlignment="1">
      <alignment horizontal="left"/>
    </xf>
    <xf numFmtId="171" fontId="74" fillId="0" borderId="0" xfId="260" applyNumberFormat="1" applyFont="1" applyAlignment="1">
      <alignment horizontal="left"/>
    </xf>
    <xf numFmtId="37" fontId="81" fillId="60" borderId="0" xfId="260" applyNumberFormat="1" applyFont="1" applyFill="1" applyAlignment="1" applyProtection="1">
      <alignment horizontal="center"/>
      <protection locked="0"/>
    </xf>
    <xf numFmtId="37" fontId="81" fillId="60" borderId="0" xfId="260" applyNumberFormat="1" applyFont="1" applyFill="1" applyAlignment="1">
      <alignment horizontal="center"/>
    </xf>
    <xf numFmtId="3" fontId="81" fillId="60" borderId="0" xfId="260" applyNumberFormat="1" applyFont="1" applyFill="1" applyAlignment="1">
      <alignment horizontal="center"/>
    </xf>
    <xf numFmtId="3" fontId="81" fillId="60" borderId="0" xfId="260" applyNumberFormat="1" applyFont="1" applyFill="1" applyAlignment="1" applyProtection="1">
      <alignment horizontal="center"/>
      <protection locked="0"/>
    </xf>
    <xf numFmtId="165" fontId="81" fillId="60" borderId="0" xfId="426" applyNumberFormat="1" applyFont="1" applyFill="1" applyAlignment="1">
      <alignment horizontal="center"/>
    </xf>
    <xf numFmtId="0" fontId="74" fillId="60" borderId="0" xfId="426" applyFont="1" applyFill="1" applyAlignment="1">
      <alignment horizontal="right"/>
    </xf>
    <xf numFmtId="0" fontId="74" fillId="60" borderId="0" xfId="260" quotePrefix="1" applyFont="1" applyFill="1" applyAlignment="1">
      <alignment horizontal="left"/>
    </xf>
    <xf numFmtId="37" fontId="74" fillId="60" borderId="0" xfId="260" applyNumberFormat="1" applyFont="1" applyFill="1" applyAlignment="1" applyProtection="1">
      <alignment horizontal="center"/>
      <protection locked="0"/>
    </xf>
    <xf numFmtId="37" fontId="78" fillId="60" borderId="0" xfId="260" applyNumberFormat="1" applyFont="1" applyFill="1" applyAlignment="1">
      <alignment horizontal="center"/>
    </xf>
    <xf numFmtId="171" fontId="81" fillId="61" borderId="0" xfId="426" applyNumberFormat="1" applyFont="1" applyFill="1" applyAlignment="1">
      <alignment horizontal="centerContinuous" wrapText="1"/>
    </xf>
    <xf numFmtId="0" fontId="81" fillId="61" borderId="0" xfId="426" applyFont="1" applyFill="1" applyAlignment="1">
      <alignment vertical="center"/>
    </xf>
    <xf numFmtId="0" fontId="81" fillId="60" borderId="0" xfId="426" applyFont="1" applyFill="1" applyAlignment="1">
      <alignment horizontal="centerContinuous" vertical="center"/>
    </xf>
    <xf numFmtId="172" fontId="7" fillId="0" borderId="0" xfId="177" applyNumberFormat="1" applyFont="1" applyAlignment="1">
      <alignment vertical="center"/>
    </xf>
    <xf numFmtId="0" fontId="7" fillId="0" borderId="0" xfId="426" applyAlignment="1">
      <alignment vertical="center"/>
    </xf>
    <xf numFmtId="0" fontId="81" fillId="61" borderId="0" xfId="426" applyFont="1" applyFill="1" applyAlignment="1">
      <alignment horizontal="centerContinuous" vertical="center"/>
    </xf>
    <xf numFmtId="0" fontId="81" fillId="0" borderId="0" xfId="426" applyFont="1" applyAlignment="1">
      <alignment vertical="center"/>
    </xf>
    <xf numFmtId="0" fontId="81" fillId="60" borderId="0" xfId="426" applyFont="1" applyFill="1" applyAlignment="1">
      <alignment horizontal="center" vertical="center"/>
    </xf>
    <xf numFmtId="171" fontId="81" fillId="60" borderId="0" xfId="426" applyNumberFormat="1" applyFont="1" applyFill="1" applyAlignment="1">
      <alignment horizontal="centerContinuous"/>
    </xf>
    <xf numFmtId="49" fontId="81" fillId="61" borderId="0" xfId="426" applyNumberFormat="1" applyFont="1" applyFill="1" applyAlignment="1">
      <alignment wrapText="1"/>
    </xf>
    <xf numFmtId="171" fontId="81" fillId="61" borderId="0" xfId="426" applyNumberFormat="1" applyFont="1" applyFill="1" applyAlignment="1">
      <alignment horizontal="center" wrapText="1"/>
    </xf>
    <xf numFmtId="0" fontId="81" fillId="61" borderId="0" xfId="426" applyFont="1" applyFill="1" applyAlignment="1">
      <alignment horizontal="center" wrapText="1"/>
    </xf>
    <xf numFmtId="171" fontId="81" fillId="60" borderId="0" xfId="426" applyNumberFormat="1" applyFont="1" applyFill="1" applyAlignment="1">
      <alignment horizontal="center" wrapText="1"/>
    </xf>
    <xf numFmtId="0" fontId="72" fillId="0" borderId="0" xfId="426" applyFont="1"/>
    <xf numFmtId="170" fontId="81" fillId="0" borderId="0" xfId="426" applyNumberFormat="1" applyFont="1" applyAlignment="1" applyProtection="1">
      <alignment horizontal="center"/>
      <protection locked="0"/>
    </xf>
    <xf numFmtId="171" fontId="81" fillId="0" borderId="0" xfId="426" applyNumberFormat="1" applyFont="1" applyProtection="1">
      <protection locked="0"/>
    </xf>
    <xf numFmtId="171" fontId="81" fillId="0" borderId="0" xfId="426" applyNumberFormat="1" applyFont="1" applyAlignment="1" applyProtection="1">
      <alignment horizontal="left"/>
      <protection locked="0"/>
    </xf>
    <xf numFmtId="0" fontId="81" fillId="59" borderId="0" xfId="426" applyFont="1" applyFill="1" applyAlignment="1">
      <alignment horizontal="left"/>
    </xf>
    <xf numFmtId="171" fontId="84" fillId="0" borderId="0" xfId="426" applyNumberFormat="1" applyFont="1" applyAlignment="1">
      <alignment horizontal="left"/>
    </xf>
    <xf numFmtId="170" fontId="84" fillId="0" borderId="0" xfId="426" applyNumberFormat="1" applyFont="1" applyAlignment="1">
      <alignment horizontal="right"/>
    </xf>
    <xf numFmtId="0" fontId="81" fillId="62" borderId="0" xfId="0" applyFont="1" applyFill="1" applyAlignment="1">
      <alignment horizontal="left"/>
    </xf>
    <xf numFmtId="3" fontId="81" fillId="62" borderId="0" xfId="426" applyNumberFormat="1" applyFont="1" applyFill="1" applyAlignment="1">
      <alignment horizontal="center"/>
    </xf>
    <xf numFmtId="3" fontId="81" fillId="62" borderId="0" xfId="260" applyNumberFormat="1" applyFont="1" applyFill="1" applyAlignment="1">
      <alignment horizontal="center"/>
    </xf>
    <xf numFmtId="3" fontId="81" fillId="62" borderId="0" xfId="260" applyNumberFormat="1" applyFont="1" applyFill="1" applyAlignment="1" applyProtection="1">
      <alignment horizontal="center"/>
      <protection locked="0"/>
    </xf>
    <xf numFmtId="3" fontId="81" fillId="62" borderId="0" xfId="261" applyNumberFormat="1" applyFont="1" applyFill="1" applyAlignment="1">
      <alignment horizontal="center"/>
    </xf>
    <xf numFmtId="37" fontId="81" fillId="62" borderId="0" xfId="260" applyNumberFormat="1" applyFont="1" applyFill="1" applyAlignment="1" applyProtection="1">
      <alignment horizontal="center"/>
      <protection locked="0"/>
    </xf>
    <xf numFmtId="0" fontId="81" fillId="63" borderId="0" xfId="0" applyFont="1" applyFill="1" applyAlignment="1">
      <alignment horizontal="left"/>
    </xf>
    <xf numFmtId="3" fontId="81" fillId="63" borderId="0" xfId="261" applyNumberFormat="1" applyFont="1" applyFill="1" applyAlignment="1">
      <alignment horizontal="center"/>
    </xf>
    <xf numFmtId="3" fontId="81" fillId="63" borderId="0" xfId="426" applyNumberFormat="1" applyFont="1" applyFill="1" applyAlignment="1">
      <alignment horizontal="center"/>
    </xf>
    <xf numFmtId="3" fontId="81" fillId="63" borderId="0" xfId="260" applyNumberFormat="1" applyFont="1" applyFill="1" applyAlignment="1">
      <alignment horizontal="center"/>
    </xf>
    <xf numFmtId="37" fontId="81" fillId="63" borderId="0" xfId="260" applyNumberFormat="1" applyFont="1" applyFill="1" applyAlignment="1">
      <alignment horizontal="center"/>
    </xf>
    <xf numFmtId="0" fontId="76" fillId="0" borderId="0" xfId="426" applyFont="1" applyAlignment="1">
      <alignment horizontal="centerContinuous"/>
    </xf>
    <xf numFmtId="0" fontId="81" fillId="60" borderId="0" xfId="426" applyFont="1" applyFill="1" applyAlignment="1">
      <alignment vertical="center"/>
    </xf>
    <xf numFmtId="171" fontId="81" fillId="61" borderId="0" xfId="426" applyNumberFormat="1" applyFont="1" applyFill="1" applyAlignment="1">
      <alignment horizontal="centerContinuous" vertical="center"/>
    </xf>
    <xf numFmtId="0" fontId="81" fillId="60" borderId="0" xfId="426" applyFont="1" applyFill="1" applyAlignment="1">
      <alignment horizontal="centerContinuous"/>
    </xf>
    <xf numFmtId="0" fontId="81" fillId="0" borderId="0" xfId="426" applyFont="1" applyProtection="1">
      <protection locked="0"/>
    </xf>
    <xf numFmtId="0" fontId="81" fillId="0" borderId="0" xfId="426" applyFont="1" applyAlignment="1" applyProtection="1">
      <alignment horizontal="right"/>
      <protection locked="0"/>
    </xf>
    <xf numFmtId="171" fontId="84" fillId="0" borderId="0" xfId="426" applyNumberFormat="1" applyFont="1" applyAlignment="1">
      <alignment horizontal="right"/>
    </xf>
    <xf numFmtId="37" fontId="81" fillId="59" borderId="0" xfId="426" applyNumberFormat="1" applyFont="1" applyFill="1" applyAlignment="1">
      <alignment horizontal="center"/>
    </xf>
    <xf numFmtId="3" fontId="7" fillId="0" borderId="0" xfId="426" applyNumberFormat="1"/>
    <xf numFmtId="37" fontId="81" fillId="60" borderId="0" xfId="426" applyNumberFormat="1" applyFont="1" applyFill="1" applyAlignment="1" applyProtection="1">
      <alignment horizontal="center"/>
      <protection locked="0"/>
    </xf>
    <xf numFmtId="37" fontId="81" fillId="60" borderId="0" xfId="426" applyNumberFormat="1" applyFont="1" applyFill="1" applyAlignment="1">
      <alignment horizontal="center"/>
    </xf>
    <xf numFmtId="3" fontId="81" fillId="60" borderId="0" xfId="426" applyNumberFormat="1" applyFont="1" applyFill="1" applyAlignment="1" applyProtection="1">
      <alignment horizontal="center"/>
      <protection locked="0"/>
    </xf>
    <xf numFmtId="37" fontId="81" fillId="0" borderId="0" xfId="426" applyNumberFormat="1" applyFont="1" applyAlignment="1" applyProtection="1">
      <alignment horizontal="center"/>
      <protection locked="0"/>
    </xf>
    <xf numFmtId="37" fontId="81" fillId="63" borderId="0" xfId="426" applyNumberFormat="1" applyFont="1" applyFill="1" applyAlignment="1">
      <alignment horizontal="center"/>
    </xf>
    <xf numFmtId="37" fontId="81" fillId="0" borderId="0" xfId="426" applyNumberFormat="1" applyFont="1"/>
    <xf numFmtId="0" fontId="74" fillId="60" borderId="0" xfId="426" quotePrefix="1" applyFont="1" applyFill="1" applyAlignment="1">
      <alignment horizontal="left"/>
    </xf>
    <xf numFmtId="171" fontId="74" fillId="60" borderId="0" xfId="426" applyNumberFormat="1" applyFont="1" applyFill="1"/>
    <xf numFmtId="171" fontId="74" fillId="0" borderId="0" xfId="426" applyNumberFormat="1" applyFont="1"/>
    <xf numFmtId="164" fontId="74" fillId="0" borderId="0" xfId="426" applyNumberFormat="1" applyFont="1"/>
    <xf numFmtId="37" fontId="84" fillId="0" borderId="0" xfId="426" applyNumberFormat="1" applyFont="1" applyAlignment="1">
      <alignment horizontal="center"/>
    </xf>
    <xf numFmtId="0" fontId="81" fillId="0" borderId="0" xfId="426" applyFont="1" applyAlignment="1">
      <alignment horizontal="center"/>
    </xf>
    <xf numFmtId="37" fontId="81" fillId="59" borderId="0" xfId="426" applyNumberFormat="1" applyFont="1" applyFill="1" applyAlignment="1" applyProtection="1">
      <alignment horizontal="center"/>
      <protection locked="0"/>
    </xf>
    <xf numFmtId="37" fontId="81" fillId="62" borderId="0" xfId="426" applyNumberFormat="1" applyFont="1" applyFill="1" applyAlignment="1">
      <alignment horizontal="center"/>
    </xf>
    <xf numFmtId="37" fontId="81" fillId="62" borderId="0" xfId="426" applyNumberFormat="1" applyFont="1" applyFill="1" applyAlignment="1" applyProtection="1">
      <alignment horizontal="center"/>
      <protection locked="0"/>
    </xf>
    <xf numFmtId="0" fontId="81" fillId="60" borderId="0" xfId="426" applyFont="1" applyFill="1"/>
    <xf numFmtId="37" fontId="81" fillId="63" borderId="0" xfId="426" applyNumberFormat="1" applyFont="1" applyFill="1" applyAlignment="1" applyProtection="1">
      <alignment horizontal="center"/>
      <protection locked="0"/>
    </xf>
    <xf numFmtId="164" fontId="79" fillId="0" borderId="0" xfId="426" applyNumberFormat="1" applyFont="1"/>
    <xf numFmtId="3" fontId="77" fillId="60" borderId="0" xfId="426" applyNumberFormat="1" applyFont="1" applyFill="1" applyAlignment="1">
      <alignment horizontal="center"/>
    </xf>
    <xf numFmtId="3" fontId="77" fillId="60" borderId="0" xfId="426" applyNumberFormat="1" applyFont="1" applyFill="1" applyAlignment="1" applyProtection="1">
      <alignment horizontal="center"/>
      <protection locked="0"/>
    </xf>
    <xf numFmtId="37" fontId="81" fillId="63" borderId="0" xfId="260" applyNumberFormat="1" applyFont="1" applyFill="1" applyAlignment="1" applyProtection="1">
      <alignment horizontal="center"/>
      <protection locked="0"/>
    </xf>
  </cellXfs>
  <cellStyles count="445">
    <cellStyle name="_ColumnTitles" xfId="1" xr:uid="{00000000-0005-0000-0000-000000000000}"/>
    <cellStyle name="_ColumnTitles 2" xfId="2" xr:uid="{00000000-0005-0000-0000-000001000000}"/>
    <cellStyle name="_DateRange" xfId="3" xr:uid="{00000000-0005-0000-0000-000002000000}"/>
    <cellStyle name="_DateRange 2" xfId="4" xr:uid="{00000000-0005-0000-0000-000003000000}"/>
    <cellStyle name="_Hidden" xfId="5" xr:uid="{00000000-0005-0000-0000-000004000000}"/>
    <cellStyle name="_Normal" xfId="6" xr:uid="{00000000-0005-0000-0000-000005000000}"/>
    <cellStyle name="_Percentage" xfId="7" xr:uid="{00000000-0005-0000-0000-000006000000}"/>
    <cellStyle name="_PercentageBold" xfId="8" xr:uid="{00000000-0005-0000-0000-000007000000}"/>
    <cellStyle name="_SeriesAttributes" xfId="9" xr:uid="{00000000-0005-0000-0000-000008000000}"/>
    <cellStyle name="_SeriesAttributes 2" xfId="10" xr:uid="{00000000-0005-0000-0000-000009000000}"/>
    <cellStyle name="_SeriesData" xfId="11" xr:uid="{00000000-0005-0000-0000-00000A000000}"/>
    <cellStyle name="_SeriesData 2" xfId="12" xr:uid="{00000000-0005-0000-0000-00000B000000}"/>
    <cellStyle name="_SeriesDataNA" xfId="13" xr:uid="{00000000-0005-0000-0000-00000C000000}"/>
    <cellStyle name="_SeriesDataStatistics" xfId="14" xr:uid="{00000000-0005-0000-0000-00000D000000}"/>
    <cellStyle name="20% - Accent1" xfId="392" builtinId="30" customBuiltin="1"/>
    <cellStyle name="20% - Accent1 2" xfId="15" xr:uid="{00000000-0005-0000-0000-00000F000000}"/>
    <cellStyle name="20% - Accent1 2 2" xfId="16" xr:uid="{00000000-0005-0000-0000-000010000000}"/>
    <cellStyle name="20% - Accent1 2 3" xfId="17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2" xfId="396" builtinId="34" customBuiltin="1"/>
    <cellStyle name="20% - Accent2 2" xfId="23" xr:uid="{00000000-0005-0000-0000-000018000000}"/>
    <cellStyle name="20% - Accent2 2 2" xfId="24" xr:uid="{00000000-0005-0000-0000-000019000000}"/>
    <cellStyle name="20% - Accent2 2 3" xfId="25" xr:uid="{00000000-0005-0000-0000-00001A000000}"/>
    <cellStyle name="20% - Accent2 3" xfId="26" xr:uid="{00000000-0005-0000-0000-00001B000000}"/>
    <cellStyle name="20% - Accent2 4" xfId="27" xr:uid="{00000000-0005-0000-0000-00001C000000}"/>
    <cellStyle name="20% - Accent2 5" xfId="28" xr:uid="{00000000-0005-0000-0000-00001D000000}"/>
    <cellStyle name="20% - Accent2 6" xfId="29" xr:uid="{00000000-0005-0000-0000-00001E000000}"/>
    <cellStyle name="20% - Accent2 7" xfId="30" xr:uid="{00000000-0005-0000-0000-00001F000000}"/>
    <cellStyle name="20% - Accent3" xfId="400" builtinId="38" customBuiltin="1"/>
    <cellStyle name="20% - Accent3 2" xfId="31" xr:uid="{00000000-0005-0000-0000-000021000000}"/>
    <cellStyle name="20% - Accent3 2 2" xfId="32" xr:uid="{00000000-0005-0000-0000-000022000000}"/>
    <cellStyle name="20% - Accent3 2 3" xfId="33" xr:uid="{00000000-0005-0000-0000-000023000000}"/>
    <cellStyle name="20% - Accent3 3" xfId="34" xr:uid="{00000000-0005-0000-0000-000024000000}"/>
    <cellStyle name="20% - Accent3 4" xfId="35" xr:uid="{00000000-0005-0000-0000-000025000000}"/>
    <cellStyle name="20% - Accent3 5" xfId="36" xr:uid="{00000000-0005-0000-0000-000026000000}"/>
    <cellStyle name="20% - Accent3 6" xfId="37" xr:uid="{00000000-0005-0000-0000-000027000000}"/>
    <cellStyle name="20% - Accent3 7" xfId="38" xr:uid="{00000000-0005-0000-0000-000028000000}"/>
    <cellStyle name="20% - Accent4" xfId="404" builtinId="42" customBuiltin="1"/>
    <cellStyle name="20% - Accent4 2" xfId="39" xr:uid="{00000000-0005-0000-0000-00002A000000}"/>
    <cellStyle name="20% - Accent4 2 2" xfId="40" xr:uid="{00000000-0005-0000-0000-00002B000000}"/>
    <cellStyle name="20% - Accent4 2 3" xfId="41" xr:uid="{00000000-0005-0000-0000-00002C000000}"/>
    <cellStyle name="20% - Accent4 3" xfId="42" xr:uid="{00000000-0005-0000-0000-00002D000000}"/>
    <cellStyle name="20% - Accent4 4" xfId="43" xr:uid="{00000000-0005-0000-0000-00002E000000}"/>
    <cellStyle name="20% - Accent4 5" xfId="44" xr:uid="{00000000-0005-0000-0000-00002F000000}"/>
    <cellStyle name="20% - Accent4 6" xfId="45" xr:uid="{00000000-0005-0000-0000-000030000000}"/>
    <cellStyle name="20% - Accent4 7" xfId="46" xr:uid="{00000000-0005-0000-0000-000031000000}"/>
    <cellStyle name="20% - Accent5" xfId="408" builtinId="46" customBuiltin="1"/>
    <cellStyle name="20% - Accent5 2" xfId="47" xr:uid="{00000000-0005-0000-0000-000033000000}"/>
    <cellStyle name="20% - Accent5 2 2" xfId="48" xr:uid="{00000000-0005-0000-0000-000034000000}"/>
    <cellStyle name="20% - Accent5 2 3" xfId="49" xr:uid="{00000000-0005-0000-0000-000035000000}"/>
    <cellStyle name="20% - Accent5 3" xfId="50" xr:uid="{00000000-0005-0000-0000-000036000000}"/>
    <cellStyle name="20% - Accent5 4" xfId="51" xr:uid="{00000000-0005-0000-0000-000037000000}"/>
    <cellStyle name="20% - Accent5 5" xfId="52" xr:uid="{00000000-0005-0000-0000-000038000000}"/>
    <cellStyle name="20% - Accent5 6" xfId="53" xr:uid="{00000000-0005-0000-0000-000039000000}"/>
    <cellStyle name="20% - Accent5 7" xfId="54" xr:uid="{00000000-0005-0000-0000-00003A000000}"/>
    <cellStyle name="20% - Accent6" xfId="412" builtinId="50" customBuiltin="1"/>
    <cellStyle name="20% - Accent6 2" xfId="55" xr:uid="{00000000-0005-0000-0000-00003C000000}"/>
    <cellStyle name="20% - Accent6 2 2" xfId="56" xr:uid="{00000000-0005-0000-0000-00003D000000}"/>
    <cellStyle name="20% - Accent6 2 3" xfId="57" xr:uid="{00000000-0005-0000-0000-00003E000000}"/>
    <cellStyle name="20% - Accent6 3" xfId="58" xr:uid="{00000000-0005-0000-0000-00003F000000}"/>
    <cellStyle name="20% - Accent6 4" xfId="59" xr:uid="{00000000-0005-0000-0000-000040000000}"/>
    <cellStyle name="20% - Accent6 5" xfId="60" xr:uid="{00000000-0005-0000-0000-000041000000}"/>
    <cellStyle name="20% - Accent6 6" xfId="61" xr:uid="{00000000-0005-0000-0000-000042000000}"/>
    <cellStyle name="20% - Accent6 7" xfId="62" xr:uid="{00000000-0005-0000-0000-000043000000}"/>
    <cellStyle name="40% - Accent1" xfId="393" builtinId="31" customBuiltin="1"/>
    <cellStyle name="40% - Accent1 2" xfId="63" xr:uid="{00000000-0005-0000-0000-000045000000}"/>
    <cellStyle name="40% - Accent1 2 2" xfId="64" xr:uid="{00000000-0005-0000-0000-000046000000}"/>
    <cellStyle name="40% - Accent1 2 3" xfId="65" xr:uid="{00000000-0005-0000-0000-000047000000}"/>
    <cellStyle name="40% - Accent1 3" xfId="66" xr:uid="{00000000-0005-0000-0000-000048000000}"/>
    <cellStyle name="40% - Accent1 4" xfId="67" xr:uid="{00000000-0005-0000-0000-000049000000}"/>
    <cellStyle name="40% - Accent1 5" xfId="68" xr:uid="{00000000-0005-0000-0000-00004A000000}"/>
    <cellStyle name="40% - Accent1 6" xfId="69" xr:uid="{00000000-0005-0000-0000-00004B000000}"/>
    <cellStyle name="40% - Accent1 7" xfId="70" xr:uid="{00000000-0005-0000-0000-00004C000000}"/>
    <cellStyle name="40% - Accent2" xfId="397" builtinId="35" customBuiltin="1"/>
    <cellStyle name="40% - Accent2 2" xfId="71" xr:uid="{00000000-0005-0000-0000-00004E000000}"/>
    <cellStyle name="40% - Accent2 2 2" xfId="72" xr:uid="{00000000-0005-0000-0000-00004F000000}"/>
    <cellStyle name="40% - Accent2 2 3" xfId="73" xr:uid="{00000000-0005-0000-0000-000050000000}"/>
    <cellStyle name="40% - Accent2 3" xfId="74" xr:uid="{00000000-0005-0000-0000-000051000000}"/>
    <cellStyle name="40% - Accent2 4" xfId="75" xr:uid="{00000000-0005-0000-0000-000052000000}"/>
    <cellStyle name="40% - Accent2 5" xfId="76" xr:uid="{00000000-0005-0000-0000-000053000000}"/>
    <cellStyle name="40% - Accent2 6" xfId="77" xr:uid="{00000000-0005-0000-0000-000054000000}"/>
    <cellStyle name="40% - Accent2 7" xfId="78" xr:uid="{00000000-0005-0000-0000-000055000000}"/>
    <cellStyle name="40% - Accent3" xfId="401" builtinId="39" customBuiltin="1"/>
    <cellStyle name="40% - Accent3 2" xfId="79" xr:uid="{00000000-0005-0000-0000-000057000000}"/>
    <cellStyle name="40% - Accent3 2 2" xfId="80" xr:uid="{00000000-0005-0000-0000-000058000000}"/>
    <cellStyle name="40% - Accent3 2 3" xfId="81" xr:uid="{00000000-0005-0000-0000-000059000000}"/>
    <cellStyle name="40% - Accent3 3" xfId="82" xr:uid="{00000000-0005-0000-0000-00005A000000}"/>
    <cellStyle name="40% - Accent3 4" xfId="83" xr:uid="{00000000-0005-0000-0000-00005B000000}"/>
    <cellStyle name="40% - Accent3 5" xfId="84" xr:uid="{00000000-0005-0000-0000-00005C000000}"/>
    <cellStyle name="40% - Accent3 6" xfId="85" xr:uid="{00000000-0005-0000-0000-00005D000000}"/>
    <cellStyle name="40% - Accent3 7" xfId="86" xr:uid="{00000000-0005-0000-0000-00005E000000}"/>
    <cellStyle name="40% - Accent4" xfId="405" builtinId="43" customBuiltin="1"/>
    <cellStyle name="40% - Accent4 2" xfId="87" xr:uid="{00000000-0005-0000-0000-000060000000}"/>
    <cellStyle name="40% - Accent4 2 2" xfId="88" xr:uid="{00000000-0005-0000-0000-000061000000}"/>
    <cellStyle name="40% - Accent4 2 3" xfId="89" xr:uid="{00000000-0005-0000-0000-000062000000}"/>
    <cellStyle name="40% - Accent4 3" xfId="90" xr:uid="{00000000-0005-0000-0000-000063000000}"/>
    <cellStyle name="40% - Accent4 4" xfId="91" xr:uid="{00000000-0005-0000-0000-000064000000}"/>
    <cellStyle name="40% - Accent4 5" xfId="92" xr:uid="{00000000-0005-0000-0000-000065000000}"/>
    <cellStyle name="40% - Accent4 6" xfId="93" xr:uid="{00000000-0005-0000-0000-000066000000}"/>
    <cellStyle name="40% - Accent4 7" xfId="94" xr:uid="{00000000-0005-0000-0000-000067000000}"/>
    <cellStyle name="40% - Accent5" xfId="409" builtinId="47" customBuiltin="1"/>
    <cellStyle name="40% - Accent5 2" xfId="95" xr:uid="{00000000-0005-0000-0000-000069000000}"/>
    <cellStyle name="40% - Accent5 2 2" xfId="96" xr:uid="{00000000-0005-0000-0000-00006A000000}"/>
    <cellStyle name="40% - Accent5 2 3" xfId="97" xr:uid="{00000000-0005-0000-0000-00006B000000}"/>
    <cellStyle name="40% - Accent5 3" xfId="98" xr:uid="{00000000-0005-0000-0000-00006C000000}"/>
    <cellStyle name="40% - Accent5 4" xfId="99" xr:uid="{00000000-0005-0000-0000-00006D000000}"/>
    <cellStyle name="40% - Accent5 5" xfId="100" xr:uid="{00000000-0005-0000-0000-00006E000000}"/>
    <cellStyle name="40% - Accent5 6" xfId="101" xr:uid="{00000000-0005-0000-0000-00006F000000}"/>
    <cellStyle name="40% - Accent5 7" xfId="102" xr:uid="{00000000-0005-0000-0000-000070000000}"/>
    <cellStyle name="40% - Accent6" xfId="413" builtinId="51" customBuiltin="1"/>
    <cellStyle name="40% - Accent6 2" xfId="103" xr:uid="{00000000-0005-0000-0000-000072000000}"/>
    <cellStyle name="40% - Accent6 2 2" xfId="104" xr:uid="{00000000-0005-0000-0000-000073000000}"/>
    <cellStyle name="40% - Accent6 2 3" xfId="105" xr:uid="{00000000-0005-0000-0000-000074000000}"/>
    <cellStyle name="40% - Accent6 3" xfId="106" xr:uid="{00000000-0005-0000-0000-000075000000}"/>
    <cellStyle name="40% - Accent6 4" xfId="107" xr:uid="{00000000-0005-0000-0000-000076000000}"/>
    <cellStyle name="40% - Accent6 5" xfId="108" xr:uid="{00000000-0005-0000-0000-000077000000}"/>
    <cellStyle name="40% - Accent6 6" xfId="109" xr:uid="{00000000-0005-0000-0000-000078000000}"/>
    <cellStyle name="40% - Accent6 7" xfId="110" xr:uid="{00000000-0005-0000-0000-000079000000}"/>
    <cellStyle name="60% - Accent1" xfId="394" builtinId="32" customBuiltin="1"/>
    <cellStyle name="60% - Accent1 2" xfId="111" xr:uid="{00000000-0005-0000-0000-00007B000000}"/>
    <cellStyle name="60% - Accent1 2 2" xfId="112" xr:uid="{00000000-0005-0000-0000-00007C000000}"/>
    <cellStyle name="60% - Accent1 2 3" xfId="113" xr:uid="{00000000-0005-0000-0000-00007D000000}"/>
    <cellStyle name="60% - Accent1 3" xfId="114" xr:uid="{00000000-0005-0000-0000-00007E000000}"/>
    <cellStyle name="60% - Accent2" xfId="398" builtinId="36" customBuiltin="1"/>
    <cellStyle name="60% - Accent2 2" xfId="115" xr:uid="{00000000-0005-0000-0000-000080000000}"/>
    <cellStyle name="60% - Accent2 2 2" xfId="116" xr:uid="{00000000-0005-0000-0000-000081000000}"/>
    <cellStyle name="60% - Accent2 2 3" xfId="117" xr:uid="{00000000-0005-0000-0000-000082000000}"/>
    <cellStyle name="60% - Accent2 3" xfId="118" xr:uid="{00000000-0005-0000-0000-000083000000}"/>
    <cellStyle name="60% - Accent3" xfId="402" builtinId="40" customBuiltin="1"/>
    <cellStyle name="60% - Accent3 2" xfId="119" xr:uid="{00000000-0005-0000-0000-000085000000}"/>
    <cellStyle name="60% - Accent3 2 2" xfId="120" xr:uid="{00000000-0005-0000-0000-000086000000}"/>
    <cellStyle name="60% - Accent3 2 3" xfId="121" xr:uid="{00000000-0005-0000-0000-000087000000}"/>
    <cellStyle name="60% - Accent3 3" xfId="122" xr:uid="{00000000-0005-0000-0000-000088000000}"/>
    <cellStyle name="60% - Accent4" xfId="406" builtinId="44" customBuiltin="1"/>
    <cellStyle name="60% - Accent4 2" xfId="123" xr:uid="{00000000-0005-0000-0000-00008A000000}"/>
    <cellStyle name="60% - Accent4 2 2" xfId="124" xr:uid="{00000000-0005-0000-0000-00008B000000}"/>
    <cellStyle name="60% - Accent4 2 3" xfId="125" xr:uid="{00000000-0005-0000-0000-00008C000000}"/>
    <cellStyle name="60% - Accent4 3" xfId="126" xr:uid="{00000000-0005-0000-0000-00008D000000}"/>
    <cellStyle name="60% - Accent5" xfId="410" builtinId="48" customBuiltin="1"/>
    <cellStyle name="60% - Accent5 2" xfId="127" xr:uid="{00000000-0005-0000-0000-00008F000000}"/>
    <cellStyle name="60% - Accent5 2 2" xfId="128" xr:uid="{00000000-0005-0000-0000-000090000000}"/>
    <cellStyle name="60% - Accent5 2 3" xfId="129" xr:uid="{00000000-0005-0000-0000-000091000000}"/>
    <cellStyle name="60% - Accent5 3" xfId="130" xr:uid="{00000000-0005-0000-0000-000092000000}"/>
    <cellStyle name="60% - Accent6" xfId="414" builtinId="52" customBuiltin="1"/>
    <cellStyle name="60% - Accent6 2" xfId="131" xr:uid="{00000000-0005-0000-0000-000094000000}"/>
    <cellStyle name="60% - Accent6 2 2" xfId="132" xr:uid="{00000000-0005-0000-0000-000095000000}"/>
    <cellStyle name="60% - Accent6 2 3" xfId="133" xr:uid="{00000000-0005-0000-0000-000096000000}"/>
    <cellStyle name="60% - Accent6 3" xfId="134" xr:uid="{00000000-0005-0000-0000-000097000000}"/>
    <cellStyle name="Accent1" xfId="391" builtinId="29" customBuiltin="1"/>
    <cellStyle name="Accent1 2" xfId="135" xr:uid="{00000000-0005-0000-0000-000099000000}"/>
    <cellStyle name="Accent1 2 2" xfId="136" xr:uid="{00000000-0005-0000-0000-00009A000000}"/>
    <cellStyle name="Accent1 2 3" xfId="137" xr:uid="{00000000-0005-0000-0000-00009B000000}"/>
    <cellStyle name="Accent1 3" xfId="138" xr:uid="{00000000-0005-0000-0000-00009C000000}"/>
    <cellStyle name="Accent2" xfId="395" builtinId="33" customBuiltin="1"/>
    <cellStyle name="Accent2 2" xfId="139" xr:uid="{00000000-0005-0000-0000-00009E000000}"/>
    <cellStyle name="Accent2 2 2" xfId="140" xr:uid="{00000000-0005-0000-0000-00009F000000}"/>
    <cellStyle name="Accent2 2 3" xfId="141" xr:uid="{00000000-0005-0000-0000-0000A0000000}"/>
    <cellStyle name="Accent2 3" xfId="142" xr:uid="{00000000-0005-0000-0000-0000A1000000}"/>
    <cellStyle name="Accent3" xfId="399" builtinId="37" customBuiltin="1"/>
    <cellStyle name="Accent3 2" xfId="143" xr:uid="{00000000-0005-0000-0000-0000A3000000}"/>
    <cellStyle name="Accent3 2 2" xfId="144" xr:uid="{00000000-0005-0000-0000-0000A4000000}"/>
    <cellStyle name="Accent3 2 3" xfId="145" xr:uid="{00000000-0005-0000-0000-0000A5000000}"/>
    <cellStyle name="Accent3 3" xfId="146" xr:uid="{00000000-0005-0000-0000-0000A6000000}"/>
    <cellStyle name="Accent4" xfId="403" builtinId="41" customBuiltin="1"/>
    <cellStyle name="Accent4 2" xfId="147" xr:uid="{00000000-0005-0000-0000-0000A8000000}"/>
    <cellStyle name="Accent4 2 2" xfId="148" xr:uid="{00000000-0005-0000-0000-0000A9000000}"/>
    <cellStyle name="Accent4 2 3" xfId="149" xr:uid="{00000000-0005-0000-0000-0000AA000000}"/>
    <cellStyle name="Accent4 3" xfId="150" xr:uid="{00000000-0005-0000-0000-0000AB000000}"/>
    <cellStyle name="Accent5" xfId="407" builtinId="45" customBuiltin="1"/>
    <cellStyle name="Accent5 2" xfId="151" xr:uid="{00000000-0005-0000-0000-0000AD000000}"/>
    <cellStyle name="Accent5 2 2" xfId="152" xr:uid="{00000000-0005-0000-0000-0000AE000000}"/>
    <cellStyle name="Accent5 2 3" xfId="153" xr:uid="{00000000-0005-0000-0000-0000AF000000}"/>
    <cellStyle name="Accent5 3" xfId="154" xr:uid="{00000000-0005-0000-0000-0000B0000000}"/>
    <cellStyle name="Accent6" xfId="411" builtinId="49" customBuiltin="1"/>
    <cellStyle name="Accent6 2" xfId="155" xr:uid="{00000000-0005-0000-0000-0000B2000000}"/>
    <cellStyle name="Accent6 2 2" xfId="156" xr:uid="{00000000-0005-0000-0000-0000B3000000}"/>
    <cellStyle name="Accent6 2 3" xfId="157" xr:uid="{00000000-0005-0000-0000-0000B4000000}"/>
    <cellStyle name="Accent6 3" xfId="158" xr:uid="{00000000-0005-0000-0000-0000B5000000}"/>
    <cellStyle name="Bad" xfId="380" builtinId="27" customBuiltin="1"/>
    <cellStyle name="Bad 2" xfId="159" xr:uid="{00000000-0005-0000-0000-0000B7000000}"/>
    <cellStyle name="Bad 2 2" xfId="160" xr:uid="{00000000-0005-0000-0000-0000B8000000}"/>
    <cellStyle name="Bad 2 3" xfId="161" xr:uid="{00000000-0005-0000-0000-0000B9000000}"/>
    <cellStyle name="Bad 3" xfId="162" xr:uid="{00000000-0005-0000-0000-0000BA000000}"/>
    <cellStyle name="Calculation" xfId="384" builtinId="22" customBuiltin="1"/>
    <cellStyle name="Calculation 2" xfId="163" xr:uid="{00000000-0005-0000-0000-0000BC000000}"/>
    <cellStyle name="Calculation 2 2" xfId="164" xr:uid="{00000000-0005-0000-0000-0000BD000000}"/>
    <cellStyle name="Calculation 2 2 2" xfId="165" xr:uid="{00000000-0005-0000-0000-0000BE000000}"/>
    <cellStyle name="Calculation 2 3" xfId="166" xr:uid="{00000000-0005-0000-0000-0000BF000000}"/>
    <cellStyle name="Calculation 3" xfId="167" xr:uid="{00000000-0005-0000-0000-0000C0000000}"/>
    <cellStyle name="Check Cell" xfId="386" builtinId="23" customBuiltin="1"/>
    <cellStyle name="Check Cell 2" xfId="168" xr:uid="{00000000-0005-0000-0000-0000C2000000}"/>
    <cellStyle name="Check Cell 2 2" xfId="169" xr:uid="{00000000-0005-0000-0000-0000C3000000}"/>
    <cellStyle name="Check Cell 2 3" xfId="170" xr:uid="{00000000-0005-0000-0000-0000C4000000}"/>
    <cellStyle name="Check Cell 3" xfId="171" xr:uid="{00000000-0005-0000-0000-0000C5000000}"/>
    <cellStyle name="Comma [0] 2" xfId="172" xr:uid="{00000000-0005-0000-0000-0000C7000000}"/>
    <cellStyle name="Comma [0] 2 2" xfId="173" xr:uid="{00000000-0005-0000-0000-0000C8000000}"/>
    <cellStyle name="Comma [0] 3" xfId="174" xr:uid="{00000000-0005-0000-0000-0000C9000000}"/>
    <cellStyle name="Comma 10" xfId="175" xr:uid="{00000000-0005-0000-0000-0000CA000000}"/>
    <cellStyle name="Comma 10 2" xfId="431" xr:uid="{00000000-0005-0000-0000-0000CB000000}"/>
    <cellStyle name="Comma 11" xfId="176" xr:uid="{00000000-0005-0000-0000-0000CC000000}"/>
    <cellStyle name="Comma 11 2" xfId="177" xr:uid="{00000000-0005-0000-0000-0000CD000000}"/>
    <cellStyle name="Comma 11 3" xfId="432" xr:uid="{00000000-0005-0000-0000-0000CE000000}"/>
    <cellStyle name="Comma 12" xfId="433" xr:uid="{00000000-0005-0000-0000-0000CF000000}"/>
    <cellStyle name="Comma 13" xfId="434" xr:uid="{00000000-0005-0000-0000-0000D0000000}"/>
    <cellStyle name="Comma 14" xfId="435" xr:uid="{00000000-0005-0000-0000-0000D1000000}"/>
    <cellStyle name="Comma 2" xfId="178" xr:uid="{00000000-0005-0000-0000-0000D2000000}"/>
    <cellStyle name="Comma 2 2" xfId="179" xr:uid="{00000000-0005-0000-0000-0000D3000000}"/>
    <cellStyle name="Comma 2 2 2" xfId="180" xr:uid="{00000000-0005-0000-0000-0000D4000000}"/>
    <cellStyle name="Comma 2 3" xfId="181" xr:uid="{00000000-0005-0000-0000-0000D5000000}"/>
    <cellStyle name="Comma 2 4" xfId="182" xr:uid="{00000000-0005-0000-0000-0000D6000000}"/>
    <cellStyle name="Comma 2 5" xfId="183" xr:uid="{00000000-0005-0000-0000-0000D7000000}"/>
    <cellStyle name="Comma 2 6" xfId="184" xr:uid="{00000000-0005-0000-0000-0000D8000000}"/>
    <cellStyle name="Comma 3" xfId="185" xr:uid="{00000000-0005-0000-0000-0000D9000000}"/>
    <cellStyle name="Comma 3 2" xfId="186" xr:uid="{00000000-0005-0000-0000-0000DA000000}"/>
    <cellStyle name="Comma 3 3" xfId="187" xr:uid="{00000000-0005-0000-0000-0000DB000000}"/>
    <cellStyle name="Comma 3 4" xfId="188" xr:uid="{00000000-0005-0000-0000-0000DC000000}"/>
    <cellStyle name="Comma 4" xfId="189" xr:uid="{00000000-0005-0000-0000-0000DD000000}"/>
    <cellStyle name="Comma 4 2" xfId="190" xr:uid="{00000000-0005-0000-0000-0000DE000000}"/>
    <cellStyle name="Comma 4 3" xfId="436" xr:uid="{00000000-0005-0000-0000-0000DF000000}"/>
    <cellStyle name="Comma 5" xfId="191" xr:uid="{00000000-0005-0000-0000-0000E0000000}"/>
    <cellStyle name="Comma 5 2" xfId="192" xr:uid="{00000000-0005-0000-0000-0000E1000000}"/>
    <cellStyle name="Comma 5 3" xfId="193" xr:uid="{00000000-0005-0000-0000-0000E2000000}"/>
    <cellStyle name="Comma 5 4" xfId="194" xr:uid="{00000000-0005-0000-0000-0000E3000000}"/>
    <cellStyle name="Comma 6" xfId="195" xr:uid="{00000000-0005-0000-0000-0000E4000000}"/>
    <cellStyle name="Comma 6 2" xfId="417" xr:uid="{00000000-0005-0000-0000-0000E5000000}"/>
    <cellStyle name="Comma 6 3" xfId="437" xr:uid="{00000000-0005-0000-0000-0000E6000000}"/>
    <cellStyle name="Comma 7" xfId="196" xr:uid="{00000000-0005-0000-0000-0000E7000000}"/>
    <cellStyle name="Comma 7 2" xfId="420" xr:uid="{00000000-0005-0000-0000-0000E8000000}"/>
    <cellStyle name="Comma 7 2 2" xfId="428" xr:uid="{00000000-0005-0000-0000-0000E9000000}"/>
    <cellStyle name="Comma 7 3" xfId="423" xr:uid="{00000000-0005-0000-0000-0000EA000000}"/>
    <cellStyle name="Comma 7 4" xfId="438" xr:uid="{00000000-0005-0000-0000-0000EB000000}"/>
    <cellStyle name="Comma 8" xfId="197" xr:uid="{00000000-0005-0000-0000-0000EC000000}"/>
    <cellStyle name="Comma 8 2" xfId="439" xr:uid="{00000000-0005-0000-0000-0000ED000000}"/>
    <cellStyle name="Comma 9" xfId="198" xr:uid="{00000000-0005-0000-0000-0000EE000000}"/>
    <cellStyle name="Comma 9 2" xfId="440" xr:uid="{00000000-0005-0000-0000-0000EF000000}"/>
    <cellStyle name="Comma0" xfId="199" xr:uid="{00000000-0005-0000-0000-0000F0000000}"/>
    <cellStyle name="Currency 2" xfId="200" xr:uid="{00000000-0005-0000-0000-0000F1000000}"/>
    <cellStyle name="Currency0" xfId="201" xr:uid="{00000000-0005-0000-0000-0000F2000000}"/>
    <cellStyle name="Date" xfId="202" xr:uid="{00000000-0005-0000-0000-0000F3000000}"/>
    <cellStyle name="Explanatory Text" xfId="389" builtinId="53" customBuiltin="1"/>
    <cellStyle name="Explanatory Text 2" xfId="203" xr:uid="{00000000-0005-0000-0000-0000F5000000}"/>
    <cellStyle name="Explanatory Text 2 2" xfId="204" xr:uid="{00000000-0005-0000-0000-0000F6000000}"/>
    <cellStyle name="Explanatory Text 2 3" xfId="205" xr:uid="{00000000-0005-0000-0000-0000F7000000}"/>
    <cellStyle name="Explanatory Text 3" xfId="206" xr:uid="{00000000-0005-0000-0000-0000F8000000}"/>
    <cellStyle name="Fixed" xfId="207" xr:uid="{00000000-0005-0000-0000-0000F9000000}"/>
    <cellStyle name="Followed Hyperlink 2" xfId="208" xr:uid="{00000000-0005-0000-0000-0000FA000000}"/>
    <cellStyle name="Good" xfId="379" builtinId="26" customBuiltin="1"/>
    <cellStyle name="Good 2" xfId="209" xr:uid="{00000000-0005-0000-0000-0000FC000000}"/>
    <cellStyle name="Good 2 2" xfId="210" xr:uid="{00000000-0005-0000-0000-0000FD000000}"/>
    <cellStyle name="Good 2 3" xfId="211" xr:uid="{00000000-0005-0000-0000-0000FE000000}"/>
    <cellStyle name="Good 3" xfId="212" xr:uid="{00000000-0005-0000-0000-0000FF000000}"/>
    <cellStyle name="Heading 1" xfId="375" builtinId="16" customBuiltin="1"/>
    <cellStyle name="Heading 1 2" xfId="213" xr:uid="{00000000-0005-0000-0000-000001010000}"/>
    <cellStyle name="Heading 1 2 2" xfId="214" xr:uid="{00000000-0005-0000-0000-000002010000}"/>
    <cellStyle name="Heading 1 2 3" xfId="215" xr:uid="{00000000-0005-0000-0000-000003010000}"/>
    <cellStyle name="Heading 1 3" xfId="216" xr:uid="{00000000-0005-0000-0000-000004010000}"/>
    <cellStyle name="Heading 2" xfId="376" builtinId="17" customBuiltin="1"/>
    <cellStyle name="Heading 2 2" xfId="217" xr:uid="{00000000-0005-0000-0000-000006010000}"/>
    <cellStyle name="Heading 2 2 2" xfId="218" xr:uid="{00000000-0005-0000-0000-000007010000}"/>
    <cellStyle name="Heading 2 2 3" xfId="219" xr:uid="{00000000-0005-0000-0000-000008010000}"/>
    <cellStyle name="Heading 2 3" xfId="220" xr:uid="{00000000-0005-0000-0000-000009010000}"/>
    <cellStyle name="Heading 3" xfId="377" builtinId="18" customBuiltin="1"/>
    <cellStyle name="Heading 3 2" xfId="221" xr:uid="{00000000-0005-0000-0000-00000B010000}"/>
    <cellStyle name="Heading 3 2 2" xfId="222" xr:uid="{00000000-0005-0000-0000-00000C010000}"/>
    <cellStyle name="Heading 3 2 3" xfId="223" xr:uid="{00000000-0005-0000-0000-00000D010000}"/>
    <cellStyle name="Heading 3 3" xfId="224" xr:uid="{00000000-0005-0000-0000-00000E010000}"/>
    <cellStyle name="Heading 4" xfId="378" builtinId="19" customBuiltin="1"/>
    <cellStyle name="Heading 4 2" xfId="225" xr:uid="{00000000-0005-0000-0000-000010010000}"/>
    <cellStyle name="Heading 4 2 2" xfId="226" xr:uid="{00000000-0005-0000-0000-000011010000}"/>
    <cellStyle name="Heading 4 2 3" xfId="227" xr:uid="{00000000-0005-0000-0000-000012010000}"/>
    <cellStyle name="Heading 4 3" xfId="228" xr:uid="{00000000-0005-0000-0000-000013010000}"/>
    <cellStyle name="Hyperlink 2" xfId="229" xr:uid="{00000000-0005-0000-0000-000014010000}"/>
    <cellStyle name="Hyperlink 3" xfId="230" xr:uid="{00000000-0005-0000-0000-000015010000}"/>
    <cellStyle name="Hyperlink 4" xfId="231" xr:uid="{00000000-0005-0000-0000-000016010000}"/>
    <cellStyle name="Hyperlink 4 2" xfId="232" xr:uid="{00000000-0005-0000-0000-000017010000}"/>
    <cellStyle name="Hyperlink 5" xfId="233" xr:uid="{00000000-0005-0000-0000-000018010000}"/>
    <cellStyle name="Input" xfId="382" builtinId="20" customBuiltin="1"/>
    <cellStyle name="Input 2" xfId="234" xr:uid="{00000000-0005-0000-0000-00001A010000}"/>
    <cellStyle name="Input 2 2" xfId="235" xr:uid="{00000000-0005-0000-0000-00001B010000}"/>
    <cellStyle name="Input 2 2 2" xfId="236" xr:uid="{00000000-0005-0000-0000-00001C010000}"/>
    <cellStyle name="Input 2 3" xfId="237" xr:uid="{00000000-0005-0000-0000-00001D010000}"/>
    <cellStyle name="Input 3" xfId="238" xr:uid="{00000000-0005-0000-0000-00001E010000}"/>
    <cellStyle name="Linked Cell" xfId="385" builtinId="24" customBuiltin="1"/>
    <cellStyle name="Linked Cell 2" xfId="239" xr:uid="{00000000-0005-0000-0000-000020010000}"/>
    <cellStyle name="Linked Cell 2 2" xfId="240" xr:uid="{00000000-0005-0000-0000-000021010000}"/>
    <cellStyle name="Linked Cell 2 3" xfId="241" xr:uid="{00000000-0005-0000-0000-000022010000}"/>
    <cellStyle name="Linked Cell 3" xfId="242" xr:uid="{00000000-0005-0000-0000-000023010000}"/>
    <cellStyle name="Neutral" xfId="381" builtinId="28" customBuiltin="1"/>
    <cellStyle name="Neutral 2" xfId="243" xr:uid="{00000000-0005-0000-0000-000025010000}"/>
    <cellStyle name="Neutral 2 2" xfId="244" xr:uid="{00000000-0005-0000-0000-000026010000}"/>
    <cellStyle name="Neutral 2 3" xfId="245" xr:uid="{00000000-0005-0000-0000-000027010000}"/>
    <cellStyle name="Neutral 3" xfId="246" xr:uid="{00000000-0005-0000-0000-000028010000}"/>
    <cellStyle name="Normal" xfId="0" builtinId="0"/>
    <cellStyle name="Normal 10" xfId="247" xr:uid="{00000000-0005-0000-0000-00002A010000}"/>
    <cellStyle name="Normal 11" xfId="248" xr:uid="{00000000-0005-0000-0000-00002B010000}"/>
    <cellStyle name="Normal 12" xfId="249" xr:uid="{00000000-0005-0000-0000-00002C010000}"/>
    <cellStyle name="Normal 13" xfId="250" xr:uid="{00000000-0005-0000-0000-00002D010000}"/>
    <cellStyle name="Normal 14" xfId="251" xr:uid="{00000000-0005-0000-0000-00002E010000}"/>
    <cellStyle name="Normal 15" xfId="252" xr:uid="{00000000-0005-0000-0000-00002F010000}"/>
    <cellStyle name="Normal 15 2" xfId="253" xr:uid="{00000000-0005-0000-0000-000030010000}"/>
    <cellStyle name="Normal 16" xfId="254" xr:uid="{00000000-0005-0000-0000-000031010000}"/>
    <cellStyle name="Normal 16 2" xfId="255" xr:uid="{00000000-0005-0000-0000-000032010000}"/>
    <cellStyle name="Normal 16 3" xfId="256" xr:uid="{00000000-0005-0000-0000-000033010000}"/>
    <cellStyle name="Normal 17" xfId="257" xr:uid="{00000000-0005-0000-0000-000034010000}"/>
    <cellStyle name="Normal 17 2" xfId="258" xr:uid="{00000000-0005-0000-0000-000035010000}"/>
    <cellStyle name="Normal 18" xfId="259" xr:uid="{00000000-0005-0000-0000-000036010000}"/>
    <cellStyle name="Normal 19" xfId="373" xr:uid="{00000000-0005-0000-0000-000037010000}"/>
    <cellStyle name="Normal 2" xfId="260" xr:uid="{00000000-0005-0000-0000-000038010000}"/>
    <cellStyle name="Normal 2 2" xfId="261" xr:uid="{00000000-0005-0000-0000-000039010000}"/>
    <cellStyle name="Normal 2 2 2" xfId="262" xr:uid="{00000000-0005-0000-0000-00003A010000}"/>
    <cellStyle name="Normal 2 2 2 2" xfId="263" xr:uid="{00000000-0005-0000-0000-00003B010000}"/>
    <cellStyle name="Normal 2 3" xfId="264" xr:uid="{00000000-0005-0000-0000-00003C010000}"/>
    <cellStyle name="Normal 2 3 2" xfId="265" xr:uid="{00000000-0005-0000-0000-00003D010000}"/>
    <cellStyle name="Normal 2 4" xfId="266" xr:uid="{00000000-0005-0000-0000-00003E010000}"/>
    <cellStyle name="Normal 2 4 2" xfId="267" xr:uid="{00000000-0005-0000-0000-00003F010000}"/>
    <cellStyle name="Normal 2 4 2 2" xfId="268" xr:uid="{00000000-0005-0000-0000-000040010000}"/>
    <cellStyle name="Normal 2 4 3" xfId="269" xr:uid="{00000000-0005-0000-0000-000041010000}"/>
    <cellStyle name="Normal 2 5" xfId="270" xr:uid="{00000000-0005-0000-0000-000042010000}"/>
    <cellStyle name="Normal 2 5 2" xfId="415" xr:uid="{00000000-0005-0000-0000-000043010000}"/>
    <cellStyle name="Normal 2 6" xfId="271" xr:uid="{00000000-0005-0000-0000-000044010000}"/>
    <cellStyle name="Normal 2 7" xfId="441" xr:uid="{00000000-0005-0000-0000-000045010000}"/>
    <cellStyle name="Normal 20" xfId="430" xr:uid="{00000000-0005-0000-0000-000046010000}"/>
    <cellStyle name="Normal 3" xfId="272" xr:uid="{00000000-0005-0000-0000-000047010000}"/>
    <cellStyle name="Normal 3 2" xfId="273" xr:uid="{00000000-0005-0000-0000-000048010000}"/>
    <cellStyle name="Normal 3 2 2" xfId="274" xr:uid="{00000000-0005-0000-0000-000049010000}"/>
    <cellStyle name="Normal 3 2 3" xfId="416" xr:uid="{00000000-0005-0000-0000-00004A010000}"/>
    <cellStyle name="Normal 3 3" xfId="275" xr:uid="{00000000-0005-0000-0000-00004B010000}"/>
    <cellStyle name="Normal 3 4" xfId="276" xr:uid="{00000000-0005-0000-0000-00004C010000}"/>
    <cellStyle name="Normal 3 5" xfId="277" xr:uid="{00000000-0005-0000-0000-00004D010000}"/>
    <cellStyle name="Normal 4" xfId="278" xr:uid="{00000000-0005-0000-0000-00004E010000}"/>
    <cellStyle name="Normal 4 2" xfId="279" xr:uid="{00000000-0005-0000-0000-00004F010000}"/>
    <cellStyle name="Normal 4 2 2" xfId="280" xr:uid="{00000000-0005-0000-0000-000050010000}"/>
    <cellStyle name="Normal 4 2 3" xfId="281" xr:uid="{00000000-0005-0000-0000-000051010000}"/>
    <cellStyle name="Normal 4 3" xfId="282" xr:uid="{00000000-0005-0000-0000-000052010000}"/>
    <cellStyle name="Normal 4 4" xfId="283" xr:uid="{00000000-0005-0000-0000-000053010000}"/>
    <cellStyle name="Normal 4 5" xfId="284" xr:uid="{00000000-0005-0000-0000-000054010000}"/>
    <cellStyle name="Normal 4 6" xfId="285" xr:uid="{00000000-0005-0000-0000-000055010000}"/>
    <cellStyle name="Normal 4 7" xfId="442" xr:uid="{00000000-0005-0000-0000-000056010000}"/>
    <cellStyle name="Normal 5" xfId="286" xr:uid="{00000000-0005-0000-0000-000057010000}"/>
    <cellStyle name="Normal 5 2" xfId="287" xr:uid="{00000000-0005-0000-0000-000058010000}"/>
    <cellStyle name="Normal 5 2 2" xfId="288" xr:uid="{00000000-0005-0000-0000-000059010000}"/>
    <cellStyle name="Normal 5 3" xfId="289" xr:uid="{00000000-0005-0000-0000-00005A010000}"/>
    <cellStyle name="Normal 5 4" xfId="443" xr:uid="{00000000-0005-0000-0000-00005B010000}"/>
    <cellStyle name="Normal 6" xfId="290" xr:uid="{00000000-0005-0000-0000-00005C010000}"/>
    <cellStyle name="Normal 6 2" xfId="291" xr:uid="{00000000-0005-0000-0000-00005D010000}"/>
    <cellStyle name="Normal 6 2 2" xfId="292" xr:uid="{00000000-0005-0000-0000-00005E010000}"/>
    <cellStyle name="Normal 6 3" xfId="293" xr:uid="{00000000-0005-0000-0000-00005F010000}"/>
    <cellStyle name="Normal 6 4" xfId="294" xr:uid="{00000000-0005-0000-0000-000060010000}"/>
    <cellStyle name="Normal 6 5" xfId="295" xr:uid="{00000000-0005-0000-0000-000061010000}"/>
    <cellStyle name="Normal 7" xfId="296" xr:uid="{00000000-0005-0000-0000-000062010000}"/>
    <cellStyle name="Normal 7 2" xfId="297" xr:uid="{00000000-0005-0000-0000-000063010000}"/>
    <cellStyle name="Normal 8" xfId="298" xr:uid="{00000000-0005-0000-0000-000064010000}"/>
    <cellStyle name="Normal 8 2" xfId="299" xr:uid="{00000000-0005-0000-0000-000065010000}"/>
    <cellStyle name="Normal 9" xfId="300" xr:uid="{00000000-0005-0000-0000-000066010000}"/>
    <cellStyle name="Normal 9 2" xfId="301" xr:uid="{00000000-0005-0000-0000-000067010000}"/>
    <cellStyle name="Normal 9 3" xfId="419" xr:uid="{00000000-0005-0000-0000-000068010000}"/>
    <cellStyle name="Normal 9 3 2" xfId="427" xr:uid="{00000000-0005-0000-0000-000069010000}"/>
    <cellStyle name="Normal 9 4" xfId="422" xr:uid="{00000000-0005-0000-0000-00006A010000}"/>
    <cellStyle name="Normal_GA 2010" xfId="426" xr:uid="{00000000-0005-0000-0000-00006D010000}"/>
    <cellStyle name="Note" xfId="388" builtinId="10" customBuiltin="1"/>
    <cellStyle name="Note 2" xfId="302" xr:uid="{00000000-0005-0000-0000-000074010000}"/>
    <cellStyle name="Note 2 2" xfId="303" xr:uid="{00000000-0005-0000-0000-000075010000}"/>
    <cellStyle name="Note 2 2 2" xfId="304" xr:uid="{00000000-0005-0000-0000-000076010000}"/>
    <cellStyle name="Note 2 2 2 2" xfId="305" xr:uid="{00000000-0005-0000-0000-000077010000}"/>
    <cellStyle name="Note 2 3" xfId="306" xr:uid="{00000000-0005-0000-0000-000078010000}"/>
    <cellStyle name="Note 2 3 2" xfId="307" xr:uid="{00000000-0005-0000-0000-000079010000}"/>
    <cellStyle name="Note 3" xfId="308" xr:uid="{00000000-0005-0000-0000-00007A010000}"/>
    <cellStyle name="Note 3 2" xfId="309" xr:uid="{00000000-0005-0000-0000-00007B010000}"/>
    <cellStyle name="Note 4" xfId="310" xr:uid="{00000000-0005-0000-0000-00007C010000}"/>
    <cellStyle name="Note 4 2" xfId="311" xr:uid="{00000000-0005-0000-0000-00007D010000}"/>
    <cellStyle name="Note 5" xfId="312" xr:uid="{00000000-0005-0000-0000-00007E010000}"/>
    <cellStyle name="Note 6" xfId="313" xr:uid="{00000000-0005-0000-0000-00007F010000}"/>
    <cellStyle name="Note 7" xfId="314" xr:uid="{00000000-0005-0000-0000-000080010000}"/>
    <cellStyle name="Note 8" xfId="315" xr:uid="{00000000-0005-0000-0000-000081010000}"/>
    <cellStyle name="Note 9" xfId="316" xr:uid="{00000000-0005-0000-0000-000082010000}"/>
    <cellStyle name="Output" xfId="383" builtinId="21" customBuiltin="1"/>
    <cellStyle name="Output 2" xfId="317" xr:uid="{00000000-0005-0000-0000-000084010000}"/>
    <cellStyle name="Output 2 2" xfId="318" xr:uid="{00000000-0005-0000-0000-000085010000}"/>
    <cellStyle name="Output 2 2 2" xfId="319" xr:uid="{00000000-0005-0000-0000-000086010000}"/>
    <cellStyle name="Output 2 3" xfId="320" xr:uid="{00000000-0005-0000-0000-000087010000}"/>
    <cellStyle name="Output 3" xfId="321" xr:uid="{00000000-0005-0000-0000-000088010000}"/>
    <cellStyle name="Percent" xfId="425" builtinId="5"/>
    <cellStyle name="Percent 2" xfId="322" xr:uid="{00000000-0005-0000-0000-00008A010000}"/>
    <cellStyle name="Percent 2 2" xfId="323" xr:uid="{00000000-0005-0000-0000-00008B010000}"/>
    <cellStyle name="Percent 2 2 2" xfId="324" xr:uid="{00000000-0005-0000-0000-00008C010000}"/>
    <cellStyle name="Percent 2 3" xfId="325" xr:uid="{00000000-0005-0000-0000-00008D010000}"/>
    <cellStyle name="Percent 2 4" xfId="326" xr:uid="{00000000-0005-0000-0000-00008E010000}"/>
    <cellStyle name="Percent 2 5" xfId="327" xr:uid="{00000000-0005-0000-0000-00008F010000}"/>
    <cellStyle name="Percent 3" xfId="328" xr:uid="{00000000-0005-0000-0000-000090010000}"/>
    <cellStyle name="Percent 3 2" xfId="329" xr:uid="{00000000-0005-0000-0000-000091010000}"/>
    <cellStyle name="Percent 3 3" xfId="330" xr:uid="{00000000-0005-0000-0000-000092010000}"/>
    <cellStyle name="Percent 4" xfId="331" xr:uid="{00000000-0005-0000-0000-000093010000}"/>
    <cellStyle name="Percent 4 2" xfId="332" xr:uid="{00000000-0005-0000-0000-000094010000}"/>
    <cellStyle name="Percent 4 3" xfId="418" xr:uid="{00000000-0005-0000-0000-000095010000}"/>
    <cellStyle name="Percent 4 4" xfId="444" xr:uid="{00000000-0005-0000-0000-000096010000}"/>
    <cellStyle name="Percent 5" xfId="333" xr:uid="{00000000-0005-0000-0000-000097010000}"/>
    <cellStyle name="Percent 5 2" xfId="421" xr:uid="{00000000-0005-0000-0000-000098010000}"/>
    <cellStyle name="Percent 5 2 2" xfId="429" xr:uid="{00000000-0005-0000-0000-000099010000}"/>
    <cellStyle name="Percent 5 3" xfId="424" xr:uid="{00000000-0005-0000-0000-00009A010000}"/>
    <cellStyle name="Percent 6" xfId="334" xr:uid="{00000000-0005-0000-0000-00009B010000}"/>
    <cellStyle name="Percent 6 2" xfId="335" xr:uid="{00000000-0005-0000-0000-00009C010000}"/>
    <cellStyle name="Percent 7" xfId="336" xr:uid="{00000000-0005-0000-0000-00009D010000}"/>
    <cellStyle name="Percent 8" xfId="337" xr:uid="{00000000-0005-0000-0000-00009E010000}"/>
    <cellStyle name="Percent 8 2" xfId="338" xr:uid="{00000000-0005-0000-0000-00009F010000}"/>
    <cellStyle name="Style 21" xfId="339" xr:uid="{00000000-0005-0000-0000-0000A0010000}"/>
    <cellStyle name="Style 21 2" xfId="340" xr:uid="{00000000-0005-0000-0000-0000A1010000}"/>
    <cellStyle name="Style 21 2 2" xfId="341" xr:uid="{00000000-0005-0000-0000-0000A2010000}"/>
    <cellStyle name="Style 21 3" xfId="342" xr:uid="{00000000-0005-0000-0000-0000A3010000}"/>
    <cellStyle name="Style 22" xfId="343" xr:uid="{00000000-0005-0000-0000-0000A4010000}"/>
    <cellStyle name="Style 22 2" xfId="344" xr:uid="{00000000-0005-0000-0000-0000A5010000}"/>
    <cellStyle name="Style 22 3" xfId="345" xr:uid="{00000000-0005-0000-0000-0000A6010000}"/>
    <cellStyle name="Style 23" xfId="346" xr:uid="{00000000-0005-0000-0000-0000A7010000}"/>
    <cellStyle name="Style 23 2" xfId="347" xr:uid="{00000000-0005-0000-0000-0000A8010000}"/>
    <cellStyle name="Style 23 2 2" xfId="348" xr:uid="{00000000-0005-0000-0000-0000A9010000}"/>
    <cellStyle name="Style 23 2 3" xfId="349" xr:uid="{00000000-0005-0000-0000-0000AA010000}"/>
    <cellStyle name="Style 23 3" xfId="350" xr:uid="{00000000-0005-0000-0000-0000AB010000}"/>
    <cellStyle name="Style 23 3 2" xfId="351" xr:uid="{00000000-0005-0000-0000-0000AC010000}"/>
    <cellStyle name="Style 23 4" xfId="352" xr:uid="{00000000-0005-0000-0000-0000AD010000}"/>
    <cellStyle name="Style 24" xfId="353" xr:uid="{00000000-0005-0000-0000-0000AE010000}"/>
    <cellStyle name="Style 24 2" xfId="354" xr:uid="{00000000-0005-0000-0000-0000AF010000}"/>
    <cellStyle name="Style 24 3" xfId="355" xr:uid="{00000000-0005-0000-0000-0000B0010000}"/>
    <cellStyle name="Style 25" xfId="356" xr:uid="{00000000-0005-0000-0000-0000B1010000}"/>
    <cellStyle name="Style 25 2" xfId="357" xr:uid="{00000000-0005-0000-0000-0000B2010000}"/>
    <cellStyle name="Style 25 3" xfId="358" xr:uid="{00000000-0005-0000-0000-0000B3010000}"/>
    <cellStyle name="Style 26" xfId="359" xr:uid="{00000000-0005-0000-0000-0000B4010000}"/>
    <cellStyle name="Style 26 2" xfId="360" xr:uid="{00000000-0005-0000-0000-0000B5010000}"/>
    <cellStyle name="Style 26 3" xfId="361" xr:uid="{00000000-0005-0000-0000-0000B6010000}"/>
    <cellStyle name="Title" xfId="374" builtinId="15" customBuiltin="1"/>
    <cellStyle name="Title 2" xfId="362" xr:uid="{00000000-0005-0000-0000-0000B8010000}"/>
    <cellStyle name="Title 2 2" xfId="363" xr:uid="{00000000-0005-0000-0000-0000B9010000}"/>
    <cellStyle name="Total" xfId="390" builtinId="25" customBuiltin="1"/>
    <cellStyle name="Total 2" xfId="364" xr:uid="{00000000-0005-0000-0000-0000BB010000}"/>
    <cellStyle name="Total 2 2" xfId="365" xr:uid="{00000000-0005-0000-0000-0000BC010000}"/>
    <cellStyle name="Total 2 2 2" xfId="366" xr:uid="{00000000-0005-0000-0000-0000BD010000}"/>
    <cellStyle name="Total 2 3" xfId="367" xr:uid="{00000000-0005-0000-0000-0000BE010000}"/>
    <cellStyle name="Total 3" xfId="368" xr:uid="{00000000-0005-0000-0000-0000BF010000}"/>
    <cellStyle name="Warning Text" xfId="387" builtinId="11" customBuiltin="1"/>
    <cellStyle name="Warning Text 2" xfId="369" xr:uid="{00000000-0005-0000-0000-0000C1010000}"/>
    <cellStyle name="Warning Text 2 2" xfId="370" xr:uid="{00000000-0005-0000-0000-0000C2010000}"/>
    <cellStyle name="Warning Text 2 3" xfId="371" xr:uid="{00000000-0005-0000-0000-0000C3010000}"/>
    <cellStyle name="Warning Text 3" xfId="372" xr:uid="{00000000-0005-0000-0000-0000C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_MINER\International\Intl%202011\111212%202012%20Intl%20forecast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DATA\Work\Mid%20Year%20FY06%20OMB%20Trust%20Fund%20Update\FY06%20Midterm%20OMB%20Update%20International%20Market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minal%20Area%20Forecast%20Central%20File\International\FAA%20Forecast\Intl%202011\111115%20Intl%20forecast%20with%20INS%20data%20-%20SAS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TABLE 3"/>
      <sheetName val="2012 TABLE 3"/>
      <sheetName val="2011 TABLE 4"/>
      <sheetName val="2012 TABLE 4"/>
      <sheetName val="2012 Tables 3 4 data"/>
      <sheetName val="2011 TABLE 5"/>
      <sheetName val="2012 TABLE 5"/>
      <sheetName val="2011 TABLE 6"/>
      <sheetName val="2012 TABLE 6 "/>
      <sheetName val="2011 TABLE 7"/>
      <sheetName val="2012 Table 7"/>
      <sheetName val="2011 TABLE 8"/>
      <sheetName val="2012 TABLE 8"/>
      <sheetName val="2012 table 8 data"/>
      <sheetName val="2011 TABLE 9"/>
      <sheetName val="2012 TABLE 9"/>
      <sheetName val="2012 Table 9 system data"/>
      <sheetName val="2012 Table 9 intl data"/>
      <sheetName val="2012 Table 9 data"/>
      <sheetName val="2011 TABLE 10"/>
      <sheetName val="2012 TABLE 10"/>
      <sheetName val="2011 TABLE 11"/>
      <sheetName val="2012 TABLE 11"/>
      <sheetName val="2011 TABLE 12"/>
      <sheetName val="2012 TABLE 12"/>
      <sheetName val="2012 Tables 5 7 10 12 Pax data"/>
      <sheetName val="2011 TABLE 13"/>
      <sheetName val="2012 TABLE 13"/>
      <sheetName val="Intl charts 4 &amp; 5"/>
      <sheetName val="2012 Table 13 LF data"/>
      <sheetName val="2012 Tables 6 10 13 ASMs data"/>
      <sheetName val="2012 Tables 5 6 7 11 13 RPMs"/>
      <sheetName val="2011 TABLE 14"/>
      <sheetName val="2012 TABLE 14"/>
      <sheetName val="2011 TABLE 15"/>
      <sheetName val="2012 TABLE 15"/>
      <sheetName val="2011 TABLE 16"/>
      <sheetName val="2012 TABLE 16"/>
      <sheetName val="Tables 14 15 16 data"/>
      <sheetName val="2011 TABLE 17"/>
      <sheetName val="2012 TABLE 17"/>
      <sheetName val="2011 TABLE 18"/>
      <sheetName val="2012 TABLE 18"/>
      <sheetName val="2011 TABLE 19"/>
      <sheetName val="2012 TABLE 19"/>
      <sheetName val="2011 TABLE 22"/>
      <sheetName val="2012 TABLE 22"/>
      <sheetName val="2011 TABLE 23"/>
      <sheetName val="2012 TABLE 23"/>
      <sheetName val="2011 TABLE 24"/>
      <sheetName val="2012 TABLE 24"/>
      <sheetName val="2012 Tables 23 24 system data"/>
      <sheetName val="2011 TABLE 25"/>
      <sheetName val="2012 TABLE 25"/>
      <sheetName val="Tables 23 24 25 intl data"/>
      <sheetName val="2012 Tables 23 24 25 data"/>
      <sheetName val="2011 U.S. Carrier data"/>
      <sheetName val="2011 PIVOT"/>
      <sheetName val="Intl tables 1 &amp;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02 Econ Assump"/>
      <sheetName val="Pacific Pax"/>
      <sheetName val="Atlantic Pax"/>
      <sheetName val="Latin Pax"/>
      <sheetName val="Canada Pax"/>
      <sheetName val="Total Int Pax"/>
      <sheetName val="Int Traffic History"/>
      <sheetName val="LATGDP"/>
      <sheetName val="US and Canada GDP"/>
      <sheetName val="Pacific GDP Detail"/>
      <sheetName val="European GDP Detail"/>
      <sheetName val="Middle East GDP Detail"/>
      <sheetName val="Africa GDP Detail"/>
      <sheetName val="Latin GDP Detail"/>
      <sheetName val="t100int"/>
      <sheetName val="QTRLY FCST"/>
      <sheetName val="INTPASS"/>
      <sheetName val="Sum Check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FISCAL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 pax data"/>
      <sheetName val="Real GDP"/>
      <sheetName val="Raw GDP data"/>
      <sheetName val="UK"/>
      <sheetName val="Germany"/>
      <sheetName val="France"/>
      <sheetName val="Netherlands"/>
      <sheetName val="Italy"/>
      <sheetName val="Ireland"/>
      <sheetName val="Spain"/>
      <sheetName val="Other Europe"/>
      <sheetName val="Mexico"/>
      <sheetName val="Dominican Rep"/>
      <sheetName val="Bahamas"/>
      <sheetName val="Jamaica"/>
      <sheetName val="Brazil"/>
      <sheetName val="Other LtnAm"/>
      <sheetName val="Japan"/>
      <sheetName val="S Korea"/>
      <sheetName val="Taiwan"/>
      <sheetName val="Hong Kong"/>
      <sheetName val="China"/>
      <sheetName val="India"/>
      <sheetName val="Other Pacific"/>
      <sheetName val="Pacific F41"/>
      <sheetName val="Atlantic F41"/>
      <sheetName val="Latin F41"/>
      <sheetName val="F41 data"/>
      <sheetName val="Exchange rates"/>
      <sheetName val="Transborder"/>
      <sheetName val="Transborder 2010"/>
      <sheetName val="Transborder 2009"/>
      <sheetName val="Transborder 2008"/>
      <sheetName val="Transborder 2007"/>
      <sheetName val="Transborder 2006"/>
      <sheetName val="Transborder 2005"/>
      <sheetName val="Transborder 2004"/>
      <sheetName val="Transborder 2003"/>
      <sheetName val="Transborder 2002"/>
      <sheetName val="Transborder 2001"/>
      <sheetName val="Transborder 2000"/>
      <sheetName val="Yield forecast"/>
      <sheetName val="DB Products yield"/>
      <sheetName val="Original yield data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Source:  Email from Roger Schaufele to K. Lizotte dated 11/10/2011 04:59 PM (email is below).</v>
          </cell>
        </row>
        <row r="2">
          <cell r="A2" t="str">
            <v>Kathy - Attached is a file that contains summarized international Form 41 forecast information for each of the entities.  I have highlighted updated information in bold for each of the entities.  Data updated include FY 2010 asms, rpms, pax, yields and es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 t="str">
            <v xml:space="preserve"> </v>
          </cell>
        </row>
        <row r="8">
          <cell r="A8" t="str">
            <v>FY</v>
          </cell>
        </row>
        <row r="9">
          <cell r="A9" t="str">
            <v>1969</v>
          </cell>
        </row>
        <row r="10">
          <cell r="A10" t="str">
            <v>1970</v>
          </cell>
        </row>
        <row r="11">
          <cell r="A11" t="str">
            <v>1971</v>
          </cell>
        </row>
        <row r="12">
          <cell r="A12" t="str">
            <v>1972</v>
          </cell>
        </row>
        <row r="13">
          <cell r="A13" t="str">
            <v>1973</v>
          </cell>
        </row>
        <row r="14">
          <cell r="A14" t="str">
            <v>1974</v>
          </cell>
        </row>
        <row r="15">
          <cell r="A15" t="str">
            <v>1975</v>
          </cell>
        </row>
        <row r="16">
          <cell r="A16" t="str">
            <v>1976</v>
          </cell>
        </row>
        <row r="17">
          <cell r="A17" t="str">
            <v>1977</v>
          </cell>
        </row>
        <row r="18">
          <cell r="A18" t="str">
            <v>1978</v>
          </cell>
        </row>
        <row r="19">
          <cell r="A19" t="str">
            <v>1979</v>
          </cell>
        </row>
        <row r="20">
          <cell r="A20" t="str">
            <v>1980</v>
          </cell>
        </row>
        <row r="21">
          <cell r="A21" t="str">
            <v>1981</v>
          </cell>
        </row>
        <row r="22">
          <cell r="A22" t="str">
            <v>1982</v>
          </cell>
        </row>
        <row r="23">
          <cell r="A23" t="str">
            <v>1983</v>
          </cell>
        </row>
        <row r="24">
          <cell r="A24" t="str">
            <v>1984</v>
          </cell>
        </row>
        <row r="25">
          <cell r="A25" t="str">
            <v>1985</v>
          </cell>
        </row>
        <row r="26">
          <cell r="A26" t="str">
            <v>1986</v>
          </cell>
        </row>
        <row r="27">
          <cell r="A27" t="str">
            <v>1987</v>
          </cell>
        </row>
        <row r="28">
          <cell r="A28" t="str">
            <v>1988</v>
          </cell>
        </row>
        <row r="29">
          <cell r="A29" t="str">
            <v>1989</v>
          </cell>
        </row>
        <row r="30">
          <cell r="A30" t="str">
            <v>1990</v>
          </cell>
        </row>
        <row r="31">
          <cell r="A31" t="str">
            <v>1991</v>
          </cell>
        </row>
        <row r="32">
          <cell r="A32" t="str">
            <v>1992</v>
          </cell>
        </row>
        <row r="33">
          <cell r="A33" t="str">
            <v>1993</v>
          </cell>
        </row>
        <row r="34">
          <cell r="A34" t="str">
            <v>1994</v>
          </cell>
        </row>
        <row r="35">
          <cell r="A35" t="str">
            <v>1995</v>
          </cell>
        </row>
        <row r="36">
          <cell r="A36" t="str">
            <v>1996</v>
          </cell>
        </row>
        <row r="37">
          <cell r="A37" t="str">
            <v>1997</v>
          </cell>
        </row>
        <row r="38">
          <cell r="A38" t="str">
            <v>1998</v>
          </cell>
        </row>
        <row r="39">
          <cell r="A39">
            <v>1999</v>
          </cell>
        </row>
        <row r="40">
          <cell r="A40">
            <v>2000</v>
          </cell>
        </row>
        <row r="41">
          <cell r="A41" t="str">
            <v xml:space="preserve">2001 </v>
          </cell>
        </row>
        <row r="42">
          <cell r="A42" t="str">
            <v>2002</v>
          </cell>
        </row>
        <row r="43">
          <cell r="A43" t="str">
            <v>2003</v>
          </cell>
        </row>
        <row r="44">
          <cell r="A44">
            <v>2004</v>
          </cell>
        </row>
        <row r="45">
          <cell r="A45">
            <v>2005</v>
          </cell>
        </row>
        <row r="46">
          <cell r="A46">
            <v>2006</v>
          </cell>
        </row>
        <row r="47">
          <cell r="A47" t="str">
            <v>2007</v>
          </cell>
        </row>
        <row r="48">
          <cell r="A48">
            <v>2008</v>
          </cell>
        </row>
        <row r="49">
          <cell r="A49" t="str">
            <v>2009</v>
          </cell>
        </row>
        <row r="50">
          <cell r="A50" t="str">
            <v>2010</v>
          </cell>
        </row>
        <row r="51">
          <cell r="A51" t="str">
            <v>2011E</v>
          </cell>
        </row>
        <row r="53">
          <cell r="A53">
            <v>2012</v>
          </cell>
        </row>
        <row r="54">
          <cell r="A54">
            <v>2013</v>
          </cell>
        </row>
        <row r="55">
          <cell r="A55">
            <v>2014</v>
          </cell>
        </row>
        <row r="56">
          <cell r="A56">
            <v>2015</v>
          </cell>
        </row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  <row r="60">
          <cell r="A60">
            <v>2019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2022</v>
          </cell>
        </row>
        <row r="64">
          <cell r="A64">
            <v>2023</v>
          </cell>
        </row>
        <row r="65">
          <cell r="A65">
            <v>2024</v>
          </cell>
        </row>
        <row r="66">
          <cell r="A66">
            <v>2025</v>
          </cell>
        </row>
        <row r="67">
          <cell r="A67">
            <v>2026</v>
          </cell>
        </row>
        <row r="68">
          <cell r="A68">
            <v>2027</v>
          </cell>
        </row>
        <row r="69">
          <cell r="A69">
            <v>2028</v>
          </cell>
        </row>
        <row r="70">
          <cell r="A70">
            <v>2029</v>
          </cell>
        </row>
        <row r="71">
          <cell r="A71">
            <v>2030</v>
          </cell>
        </row>
        <row r="72">
          <cell r="A72">
            <v>2031</v>
          </cell>
        </row>
        <row r="73">
          <cell r="A73">
            <v>2032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 t="str">
            <v xml:space="preserve"> </v>
          </cell>
          <cell r="CD76">
            <v>0</v>
          </cell>
          <cell r="CE76">
            <v>0</v>
          </cell>
          <cell r="CF76" t="str">
            <v>LOAD</v>
          </cell>
          <cell r="CG76" t="str">
            <v>ENPLANE-</v>
          </cell>
          <cell r="CH76" t="str">
            <v>TRIP</v>
          </cell>
          <cell r="CI76" t="str">
            <v>MILES</v>
          </cell>
          <cell r="CJ76" t="str">
            <v>SEATS</v>
          </cell>
          <cell r="CK76" t="str">
            <v>PSGR.</v>
          </cell>
          <cell r="CL76" t="str">
            <v>PSGR.</v>
          </cell>
          <cell r="CM76" t="str">
            <v>REAL</v>
          </cell>
          <cell r="CN76" t="str">
            <v>PSGR.</v>
          </cell>
          <cell r="CO76" t="str">
            <v>REAL</v>
          </cell>
          <cell r="CP76" t="str">
            <v>JET</v>
          </cell>
          <cell r="CQ76" t="str">
            <v>REAL</v>
          </cell>
        </row>
        <row r="77">
          <cell r="A77" t="str">
            <v xml:space="preserve"> </v>
          </cell>
          <cell r="CD77" t="str">
            <v>ASM'S</v>
          </cell>
          <cell r="CE77" t="str">
            <v>RPM'S</v>
          </cell>
          <cell r="CF77" t="str">
            <v>FACTOR</v>
          </cell>
          <cell r="CG77" t="str">
            <v>MENTS</v>
          </cell>
          <cell r="CH77" t="str">
            <v>LENGTH</v>
          </cell>
          <cell r="CI77" t="str">
            <v>FLOWN</v>
          </cell>
          <cell r="CJ77" t="str">
            <v>PER/AC</v>
          </cell>
          <cell r="CK77" t="str">
            <v>REVENUES</v>
          </cell>
          <cell r="CL77" t="str">
            <v>YIELD</v>
          </cell>
          <cell r="CM77" t="str">
            <v>YIELD</v>
          </cell>
          <cell r="CN77" t="str">
            <v>RASM</v>
          </cell>
          <cell r="CO77" t="str">
            <v>RASM</v>
          </cell>
          <cell r="CP77" t="str">
            <v>FUEL</v>
          </cell>
          <cell r="CQ77" t="str">
            <v>JET FUEL</v>
          </cell>
        </row>
        <row r="78">
          <cell r="A78" t="str">
            <v>FY</v>
          </cell>
          <cell r="CD78" t="str">
            <v>(%)</v>
          </cell>
          <cell r="CE78" t="str">
            <v>(%)</v>
          </cell>
          <cell r="CF78" t="str">
            <v>(PTS)</v>
          </cell>
          <cell r="CG78" t="str">
            <v>(%)</v>
          </cell>
          <cell r="CH78" t="str">
            <v>(MILES)</v>
          </cell>
          <cell r="CI78" t="str">
            <v>(%)</v>
          </cell>
          <cell r="CJ78" t="str">
            <v>(SEATS)</v>
          </cell>
          <cell r="CK78" t="str">
            <v>(%)</v>
          </cell>
          <cell r="CL78" t="str">
            <v>(%)</v>
          </cell>
          <cell r="CM78" t="str">
            <v>(%)</v>
          </cell>
          <cell r="CN78" t="str">
            <v>(%)</v>
          </cell>
          <cell r="CO78" t="str">
            <v>(%)</v>
          </cell>
          <cell r="CP78" t="str">
            <v>(%)</v>
          </cell>
          <cell r="CQ78" t="str">
            <v>(%)</v>
          </cell>
        </row>
        <row r="79">
          <cell r="A79" t="str">
            <v>1969/70</v>
          </cell>
          <cell r="CD79">
            <v>9.1865510206594827</v>
          </cell>
          <cell r="CE79">
            <v>6.3978611871703617</v>
          </cell>
          <cell r="CF79">
            <v>-1.2979820156422406</v>
          </cell>
          <cell r="CG79">
            <v>-0.64507195033292053</v>
          </cell>
          <cell r="CH79">
            <v>50.637902329605254</v>
          </cell>
          <cell r="CI79">
            <v>5.2357044998385893</v>
          </cell>
          <cell r="CJ79">
            <v>3.9316993835168432</v>
          </cell>
          <cell r="CK79">
            <v>10.777768533893383</v>
          </cell>
          <cell r="CL79">
            <v>4.1165370223167352</v>
          </cell>
          <cell r="CM79">
            <v>-1.7255827149076697</v>
          </cell>
          <cell r="CN79">
            <v>1.4573383794610706</v>
          </cell>
          <cell r="CO79">
            <v>-4.2355701246496569</v>
          </cell>
          <cell r="CP79">
            <v>0</v>
          </cell>
          <cell r="CQ79">
            <v>0</v>
          </cell>
        </row>
        <row r="80">
          <cell r="A80" t="str">
            <v>1970/71</v>
          </cell>
          <cell r="CD80">
            <v>4.0143309886953693</v>
          </cell>
          <cell r="CE80">
            <v>0.68322604154014144</v>
          </cell>
          <cell r="CF80">
            <v>-1.5859755759604681</v>
          </cell>
          <cell r="CG80">
            <v>-1.1742433041417866</v>
          </cell>
          <cell r="CH80">
            <v>14.378267065943533</v>
          </cell>
          <cell r="CI80">
            <v>-4.2091735653998263</v>
          </cell>
          <cell r="CJ80">
            <v>9.328081037699306</v>
          </cell>
          <cell r="CK80">
            <v>4.7348881993258818</v>
          </cell>
          <cell r="CL80">
            <v>4.0241679940947739</v>
          </cell>
          <cell r="CM80">
            <v>-0.68456718503990821</v>
          </cell>
          <cell r="CN80">
            <v>0.69274801249150642</v>
          </cell>
          <cell r="CO80">
            <v>-3.8651878402333861</v>
          </cell>
          <cell r="CP80">
            <v>0</v>
          </cell>
          <cell r="CQ80">
            <v>0</v>
          </cell>
        </row>
        <row r="81">
          <cell r="A81" t="str">
            <v>1971/72</v>
          </cell>
          <cell r="CD81">
            <v>2.8777446462455947</v>
          </cell>
          <cell r="CE81">
            <v>12.035166028289645</v>
          </cell>
          <cell r="CF81">
            <v>4.2669452076073711</v>
          </cell>
          <cell r="CG81">
            <v>9.8034952460422922</v>
          </cell>
          <cell r="CH81">
            <v>15.840029140353522</v>
          </cell>
          <cell r="CI81">
            <v>-0.47415940011735769</v>
          </cell>
          <cell r="CJ81">
            <v>3.9736011857863218</v>
          </cell>
          <cell r="CK81">
            <v>13.563895229563027</v>
          </cell>
          <cell r="CL81">
            <v>1.364508355249261</v>
          </cell>
          <cell r="CM81">
            <v>-1.8948005950802815</v>
          </cell>
          <cell r="CN81">
            <v>10.387232554584802</v>
          </cell>
          <cell r="CO81">
            <v>6.8378038550804821</v>
          </cell>
          <cell r="CP81">
            <v>0</v>
          </cell>
          <cell r="CQ81">
            <v>0</v>
          </cell>
        </row>
        <row r="82">
          <cell r="A82" t="str">
            <v>1972/73</v>
          </cell>
          <cell r="CD82">
            <v>9.1769516963711606</v>
          </cell>
          <cell r="CE82">
            <v>8.2434887946698954</v>
          </cell>
          <cell r="CF82">
            <v>-0.446338477412624</v>
          </cell>
          <cell r="CG82">
            <v>7.0540573807778228</v>
          </cell>
          <cell r="CH82">
            <v>8.8352020011311652</v>
          </cell>
          <cell r="CI82">
            <v>4.330784065799631</v>
          </cell>
          <cell r="CJ82">
            <v>5.6650023567771939</v>
          </cell>
          <cell r="CK82">
            <v>11.761577311697668</v>
          </cell>
          <cell r="CL82">
            <v>3.2501617937512384</v>
          </cell>
          <cell r="CM82">
            <v>-1.6514538503625498</v>
          </cell>
          <cell r="CN82">
            <v>2.3673729438009161</v>
          </cell>
          <cell r="CO82">
            <v>-2.4923338881406409</v>
          </cell>
          <cell r="CP82">
            <v>0</v>
          </cell>
          <cell r="CQ82">
            <v>0</v>
          </cell>
        </row>
        <row r="83">
          <cell r="A83" t="str">
            <v>1973/74</v>
          </cell>
          <cell r="CD83">
            <v>-5.4869062099768939</v>
          </cell>
          <cell r="CE83">
            <v>1.8434583651975034</v>
          </cell>
          <cell r="CF83">
            <v>4.0142335998341068</v>
          </cell>
          <cell r="CG83">
            <v>4.003739289534991</v>
          </cell>
          <cell r="CH83">
            <v>-16.70091006308769</v>
          </cell>
          <cell r="CI83">
            <v>-9.2549409679385306</v>
          </cell>
          <cell r="CJ83">
            <v>5.2993736196662411</v>
          </cell>
          <cell r="CK83">
            <v>14.501693705380436</v>
          </cell>
          <cell r="CL83">
            <v>12.429109874482203</v>
          </cell>
          <cell r="CM83">
            <v>2.1087743366298817</v>
          </cell>
          <cell r="CN83">
            <v>21.1490272022683</v>
          </cell>
          <cell r="CO83">
            <v>10.028254190655339</v>
          </cell>
          <cell r="CP83">
            <v>0</v>
          </cell>
          <cell r="CQ83">
            <v>0</v>
          </cell>
        </row>
        <row r="84">
          <cell r="A84" t="str">
            <v>1974/75</v>
          </cell>
          <cell r="CD84">
            <v>4.2818182746751088</v>
          </cell>
          <cell r="CE84">
            <v>-2.0988498449366344</v>
          </cell>
          <cell r="CF84">
            <v>-3.4124615491714678</v>
          </cell>
          <cell r="CG84">
            <v>-2.8469528519997844</v>
          </cell>
          <cell r="CH84">
            <v>6.0627270867870493</v>
          </cell>
          <cell r="CI84">
            <v>1.2962103914970768</v>
          </cell>
          <cell r="CJ84">
            <v>3.9177903248119037</v>
          </cell>
          <cell r="CK84">
            <v>5.524107651489274</v>
          </cell>
          <cell r="CL84">
            <v>7.7863819621649677</v>
          </cell>
          <cell r="CM84">
            <v>-2.2872704418639977</v>
          </cell>
          <cell r="CN84">
            <v>1.1912808938006725</v>
          </cell>
          <cell r="CO84">
            <v>-8.2659972102219861</v>
          </cell>
          <cell r="CP84">
            <v>0</v>
          </cell>
          <cell r="CQ84">
            <v>0</v>
          </cell>
        </row>
        <row r="85">
          <cell r="A85" t="str">
            <v>1975/76</v>
          </cell>
          <cell r="CD85">
            <v>2.6965257621219596</v>
          </cell>
          <cell r="CE85">
            <v>9.765785765062418</v>
          </cell>
          <cell r="CF85">
            <v>3.6041894234523539</v>
          </cell>
          <cell r="CG85">
            <v>8.5660287744157024</v>
          </cell>
          <cell r="CH85">
            <v>8.7678628843706292</v>
          </cell>
          <cell r="CI85">
            <v>0.4021023699020132</v>
          </cell>
          <cell r="CJ85">
            <v>3.1271432098778007</v>
          </cell>
          <cell r="CK85">
            <v>12.356455246620545</v>
          </cell>
          <cell r="CL85">
            <v>2.3601794161097311</v>
          </cell>
          <cell r="CM85">
            <v>-3.7243791290815009</v>
          </cell>
          <cell r="CN85">
            <v>9.4062865445653685</v>
          </cell>
          <cell r="CO85">
            <v>2.9028888415753684</v>
          </cell>
          <cell r="CP85">
            <v>0</v>
          </cell>
          <cell r="CQ85">
            <v>0</v>
          </cell>
        </row>
        <row r="86">
          <cell r="A86" t="str">
            <v>1976/77</v>
          </cell>
          <cell r="CD86">
            <v>7.7668483064264882</v>
          </cell>
          <cell r="CE86">
            <v>6.6165985899890423</v>
          </cell>
          <cell r="CF86">
            <v>-0.59732074282045033</v>
          </cell>
          <cell r="CG86">
            <v>6.5763450268413015</v>
          </cell>
          <cell r="CH86">
            <v>0.30297790473321129</v>
          </cell>
          <cell r="CI86">
            <v>4.7719064664325517</v>
          </cell>
          <cell r="CJ86">
            <v>4.0010456536980428</v>
          </cell>
          <cell r="CK86">
            <v>13.473864057139151</v>
          </cell>
          <cell r="CL86">
            <v>6.4317053421679926</v>
          </cell>
          <cell r="CM86">
            <v>0.29170055011391582</v>
          </cell>
          <cell r="CN86">
            <v>5.2957062773936192</v>
          </cell>
          <cell r="CO86">
            <v>-0.77876315863981693</v>
          </cell>
          <cell r="CP86">
            <v>0</v>
          </cell>
          <cell r="CQ86">
            <v>0</v>
          </cell>
        </row>
        <row r="87">
          <cell r="A87" t="str">
            <v>1977/78</v>
          </cell>
          <cell r="CD87">
            <v>5.8158195957188186</v>
          </cell>
          <cell r="CE87">
            <v>16.619776847085909</v>
          </cell>
          <cell r="CF87">
            <v>5.6529161249479145</v>
          </cell>
          <cell r="CG87">
            <v>13.928737883173902</v>
          </cell>
          <cell r="CH87">
            <v>18.954753963805501</v>
          </cell>
          <cell r="CI87">
            <v>3.4804830976966405</v>
          </cell>
          <cell r="CJ87">
            <v>3.2490868089913079</v>
          </cell>
          <cell r="CK87">
            <v>17.721229466528566</v>
          </cell>
          <cell r="CL87">
            <v>0.94448184452189388</v>
          </cell>
          <cell r="CM87">
            <v>-5.6946958730351049</v>
          </cell>
          <cell r="CN87">
            <v>11.251068050406566</v>
          </cell>
          <cell r="CO87">
            <v>3.9340201191256918</v>
          </cell>
          <cell r="CP87">
            <v>0</v>
          </cell>
          <cell r="CQ87">
            <v>0</v>
          </cell>
        </row>
        <row r="88">
          <cell r="A88" t="str">
            <v>1978/79</v>
          </cell>
          <cell r="CD88">
            <v>12.669019699681616</v>
          </cell>
          <cell r="CE88">
            <v>16.677860781760458</v>
          </cell>
          <cell r="CF88">
            <v>2.1710819429220081</v>
          </cell>
          <cell r="CG88">
            <v>15.196814339973885</v>
          </cell>
          <cell r="CH88">
            <v>10.560842832574167</v>
          </cell>
          <cell r="CI88">
            <v>10.143739644125249</v>
          </cell>
          <cell r="CJ88">
            <v>3.3752984446695962</v>
          </cell>
          <cell r="CK88">
            <v>20.517382804481766</v>
          </cell>
          <cell r="CL88">
            <v>3.2907031351071314</v>
          </cell>
          <cell r="CM88">
            <v>-6.373709708501762</v>
          </cell>
          <cell r="CN88">
            <v>6.9658572744485614</v>
          </cell>
          <cell r="CO88">
            <v>-3.0424220139461333</v>
          </cell>
          <cell r="CP88">
            <v>0</v>
          </cell>
          <cell r="CQ88">
            <v>0</v>
          </cell>
        </row>
        <row r="89">
          <cell r="A89" t="str">
            <v>1979/80</v>
          </cell>
          <cell r="CD89">
            <v>7.8348938950035585</v>
          </cell>
          <cell r="CE89">
            <v>0.79062682335619971</v>
          </cell>
          <cell r="CF89">
            <v>-4.1278350156046741</v>
          </cell>
          <cell r="CG89">
            <v>-1.5019466662322678</v>
          </cell>
          <cell r="CH89">
            <v>19.364842944372413</v>
          </cell>
          <cell r="CI89">
            <v>4.7305392122338752</v>
          </cell>
          <cell r="CJ89">
            <v>4.463804253456999</v>
          </cell>
          <cell r="CK89">
            <v>24.388761749898215</v>
          </cell>
          <cell r="CL89">
            <v>23.413025268609221</v>
          </cell>
          <cell r="CM89">
            <v>8.6805953771916364</v>
          </cell>
          <cell r="CN89">
            <v>15.351123608479433</v>
          </cell>
          <cell r="CO89">
            <v>1.5810832277383557</v>
          </cell>
          <cell r="CP89">
            <v>0</v>
          </cell>
          <cell r="CQ89">
            <v>0</v>
          </cell>
        </row>
        <row r="90">
          <cell r="A90" t="str">
            <v>1980/81</v>
          </cell>
          <cell r="CD90">
            <v>-2.9658712547987465</v>
          </cell>
          <cell r="CE90">
            <v>-3.5433162642878768</v>
          </cell>
          <cell r="CF90">
            <v>-0.3514736611890541</v>
          </cell>
          <cell r="CG90">
            <v>-5.4517489456710528</v>
          </cell>
          <cell r="CH90">
            <v>17.184393325374003</v>
          </cell>
          <cell r="CI90">
            <v>-4.2556333192196423</v>
          </cell>
          <cell r="CJ90">
            <v>2.0887645599381983</v>
          </cell>
          <cell r="CK90">
            <v>14.178922966016705</v>
          </cell>
          <cell r="CL90">
            <v>18.373262011436033</v>
          </cell>
          <cell r="CM90">
            <v>6.5425947224204251</v>
          </cell>
          <cell r="CN90">
            <v>17.668828939388348</v>
          </cell>
          <cell r="CO90">
            <v>5.9085653307407782</v>
          </cell>
          <cell r="CP90">
            <v>0</v>
          </cell>
          <cell r="CQ90">
            <v>0</v>
          </cell>
        </row>
        <row r="91">
          <cell r="A91" t="str">
            <v>1981/82</v>
          </cell>
          <cell r="CD91">
            <v>2.9146348961609503</v>
          </cell>
          <cell r="CE91">
            <v>3.4382476859497579</v>
          </cell>
          <cell r="CF91">
            <v>0.29870850470184962</v>
          </cell>
          <cell r="CG91">
            <v>2.3145572919399893</v>
          </cell>
          <cell r="CH91">
            <v>9.53891380874677</v>
          </cell>
          <cell r="CI91">
            <v>-1.3783466900540886</v>
          </cell>
          <cell r="CJ91">
            <v>6.8405520031969616</v>
          </cell>
          <cell r="CK91">
            <v>0.82547564176340682</v>
          </cell>
          <cell r="CL91">
            <v>-2.5259245033993682</v>
          </cell>
          <cell r="CM91">
            <v>-9.2714469633609742</v>
          </cell>
          <cell r="CN91">
            <v>-2.02999238787126</v>
          </cell>
          <cell r="CO91">
            <v>-8.8098349601998365</v>
          </cell>
          <cell r="CP91">
            <v>0</v>
          </cell>
          <cell r="CQ91">
            <v>0</v>
          </cell>
        </row>
        <row r="92">
          <cell r="A92" t="str">
            <v>1982/83</v>
          </cell>
          <cell r="CD92">
            <v>4.7912295980385711</v>
          </cell>
          <cell r="CE92">
            <v>7.3823412590244608</v>
          </cell>
          <cell r="CF92">
            <v>1.4590819634255112</v>
          </cell>
          <cell r="CG92">
            <v>6.5510037304374213</v>
          </cell>
          <cell r="CH92">
            <v>6.8509887110567433</v>
          </cell>
          <cell r="CI92">
            <v>2.8622944704133513</v>
          </cell>
          <cell r="CJ92">
            <v>3.0751809476104768</v>
          </cell>
          <cell r="CK92">
            <v>3.5601855560556617</v>
          </cell>
          <cell r="CL92">
            <v>-3.5593894286110817</v>
          </cell>
          <cell r="CM92">
            <v>-6.7808556273447067</v>
          </cell>
          <cell r="CN92">
            <v>-1.1747586574802016</v>
          </cell>
          <cell r="CO92">
            <v>-4.4758801734100189</v>
          </cell>
          <cell r="CP92">
            <v>-8.3416285088592446</v>
          </cell>
          <cell r="CQ92">
            <v>-11.403350576360138</v>
          </cell>
        </row>
        <row r="93">
          <cell r="A93" t="str">
            <v>1983/84</v>
          </cell>
          <cell r="CD93">
            <v>10.072098622495297</v>
          </cell>
          <cell r="CE93">
            <v>7.858645198723524</v>
          </cell>
          <cell r="CF93">
            <v>-1.2159607871692728</v>
          </cell>
          <cell r="CG93">
            <v>7.9366403737909819</v>
          </cell>
          <cell r="CH93">
            <v>-0.63945144868750958</v>
          </cell>
          <cell r="CI93">
            <v>9.9247007537251122</v>
          </cell>
          <cell r="CJ93">
            <v>0.22401335046387771</v>
          </cell>
          <cell r="CK93">
            <v>14.957857022273501</v>
          </cell>
          <cell r="CL93">
            <v>6.5819590172582654</v>
          </cell>
          <cell r="CM93">
            <v>2.3431981330314988</v>
          </cell>
          <cell r="CN93">
            <v>4.4386892417982438</v>
          </cell>
          <cell r="CO93">
            <v>0.2851661236280556</v>
          </cell>
          <cell r="CP93">
            <v>-6.3423110338835853</v>
          </cell>
          <cell r="CQ93">
            <v>-10.067074137856613</v>
          </cell>
        </row>
        <row r="94">
          <cell r="A94" t="str">
            <v>1984/85</v>
          </cell>
          <cell r="CD94">
            <v>6.5236316549629025</v>
          </cell>
          <cell r="CE94">
            <v>11.013310650201213</v>
          </cell>
          <cell r="CF94">
            <v>2.4973158262288138</v>
          </cell>
          <cell r="CG94">
            <v>11.381596551211537</v>
          </cell>
          <cell r="CH94">
            <v>-2.9239265151774134</v>
          </cell>
          <cell r="CI94">
            <v>6.7614290946403477</v>
          </cell>
          <cell r="CJ94">
            <v>-0.37260848474565478</v>
          </cell>
          <cell r="CK94">
            <v>6.2798181997177682</v>
          </cell>
          <cell r="CL94">
            <v>-4.2638963046499168</v>
          </cell>
          <cell r="CM94">
            <v>-7.6667497678435614</v>
          </cell>
          <cell r="CN94">
            <v>-0.22888203439672683</v>
          </cell>
          <cell r="CO94">
            <v>-3.7751564407202398</v>
          </cell>
          <cell r="CP94">
            <v>-5.5078849721706842</v>
          </cell>
          <cell r="CQ94">
            <v>-8.8665219801081445</v>
          </cell>
        </row>
        <row r="95">
          <cell r="A95" t="str">
            <v>1985/86</v>
          </cell>
          <cell r="CD95">
            <v>11.076818795561039</v>
          </cell>
          <cell r="CE95">
            <v>8.1412749706227814</v>
          </cell>
          <cell r="CF95">
            <v>-1.6319181336202533</v>
          </cell>
          <cell r="CG95">
            <v>7.4036675991372869</v>
          </cell>
          <cell r="CH95">
            <v>6.0528867924239194</v>
          </cell>
          <cell r="CI95">
            <v>9.3357365977574602</v>
          </cell>
          <cell r="CJ95">
            <v>2.6579614007061707</v>
          </cell>
          <cell r="CK95">
            <v>0.59229408338399292</v>
          </cell>
          <cell r="CL95">
            <v>-6.9806656979858435</v>
          </cell>
          <cell r="CM95">
            <v>-9.235422029111696</v>
          </cell>
          <cell r="CN95">
            <v>-9.4389854029525484</v>
          </cell>
          <cell r="CO95">
            <v>-11.634152918911145</v>
          </cell>
          <cell r="CP95">
            <v>-20.787826727205793</v>
          </cell>
          <cell r="CQ95">
            <v>-22.707902274179514</v>
          </cell>
        </row>
        <row r="96">
          <cell r="A96" t="str">
            <v>1986/87</v>
          </cell>
          <cell r="CD96">
            <v>7.2887380411312597</v>
          </cell>
          <cell r="CE96">
            <v>11.222778350163987</v>
          </cell>
          <cell r="CF96">
            <v>2.2043774204510527</v>
          </cell>
          <cell r="CG96">
            <v>9.0171495230436882</v>
          </cell>
          <cell r="CH96">
            <v>17.954213925975182</v>
          </cell>
          <cell r="CI96">
            <v>8.1427601510890781</v>
          </cell>
          <cell r="CJ96">
            <v>-1.3391354050739039</v>
          </cell>
          <cell r="CK96">
            <v>10.409922976048946</v>
          </cell>
          <cell r="CL96">
            <v>-0.7308353434185233</v>
          </cell>
          <cell r="CM96">
            <v>-3.4466065297453108</v>
          </cell>
          <cell r="CN96">
            <v>2.9091449782186363</v>
          </cell>
          <cell r="CO96">
            <v>9.3792479703935783E-2</v>
          </cell>
          <cell r="CP96">
            <v>-19.395817195972111</v>
          </cell>
          <cell r="CQ96">
            <v>-21.60095831823179</v>
          </cell>
        </row>
        <row r="97">
          <cell r="A97" t="str">
            <v>1987/88</v>
          </cell>
          <cell r="CD97">
            <v>4.6169781052371572</v>
          </cell>
          <cell r="CE97">
            <v>4.5129536621670185</v>
          </cell>
          <cell r="CF97">
            <v>-6.1968946949157555E-2</v>
          </cell>
          <cell r="CG97">
            <v>0.95300616405291638</v>
          </cell>
          <cell r="CH97">
            <v>31.926553829353566</v>
          </cell>
          <cell r="CI97">
            <v>3.5829861454210299</v>
          </cell>
          <cell r="CJ97">
            <v>1.6793385204108517</v>
          </cell>
          <cell r="CK97">
            <v>13.0439594523859</v>
          </cell>
          <cell r="CL97">
            <v>8.1626300772198679</v>
          </cell>
          <cell r="CM97">
            <v>3.8804866480935063</v>
          </cell>
          <cell r="CN97">
            <v>8.0550800642241747</v>
          </cell>
          <cell r="CO97">
            <v>3.7771945251022121</v>
          </cell>
          <cell r="CP97">
            <v>7.9377282337113053</v>
          </cell>
          <cell r="CQ97">
            <v>3.6644886371812069</v>
          </cell>
        </row>
        <row r="98">
          <cell r="A98" t="str">
            <v>1988/89</v>
          </cell>
          <cell r="CD98">
            <v>1.6874478794800973</v>
          </cell>
          <cell r="CE98">
            <v>3.0669831924549973</v>
          </cell>
          <cell r="CF98">
            <v>0.8446451888924571</v>
          </cell>
          <cell r="CG98">
            <v>0.75975725514061399</v>
          </cell>
          <cell r="CH98">
            <v>21.462563068358918</v>
          </cell>
          <cell r="CI98">
            <v>1.1468554393774699</v>
          </cell>
          <cell r="CJ98">
            <v>0.90811498428237769</v>
          </cell>
          <cell r="CK98">
            <v>8.3706731763575135</v>
          </cell>
          <cell r="CL98">
            <v>5.145867104695423</v>
          </cell>
          <cell r="CM98">
            <v>0.41265861670687354</v>
          </cell>
          <cell r="CN98">
            <v>6.5723208087573814</v>
          </cell>
          <cell r="CO98">
            <v>1.7748995945276125</v>
          </cell>
          <cell r="CP98">
            <v>0.44515669515670098</v>
          </cell>
          <cell r="CQ98">
            <v>-4.0764463058767682</v>
          </cell>
        </row>
        <row r="99">
          <cell r="A99" t="str">
            <v>1989/90</v>
          </cell>
          <cell r="CD99">
            <v>6.3064447647930955</v>
          </cell>
          <cell r="CE99">
            <v>5.842908557111115</v>
          </cell>
          <cell r="CF99">
            <v>-0.2751598881367201</v>
          </cell>
          <cell r="CG99">
            <v>2.7342643203381423</v>
          </cell>
          <cell r="CH99">
            <v>29.011269327307673</v>
          </cell>
          <cell r="CI99">
            <v>5.9264067704035917</v>
          </cell>
          <cell r="CJ99">
            <v>0.61285960719590094</v>
          </cell>
          <cell r="CK99">
            <v>7.2165070884221638</v>
          </cell>
          <cell r="CL99">
            <v>1.2977709607912891</v>
          </cell>
          <cell r="CM99">
            <v>-3.5303056760548568</v>
          </cell>
          <cell r="CN99">
            <v>0.85607446062432313</v>
          </cell>
          <cell r="CO99">
            <v>-3.9509499404933535</v>
          </cell>
          <cell r="CP99">
            <v>19.872363056195731</v>
          </cell>
          <cell r="CQ99">
            <v>14.158980125991194</v>
          </cell>
        </row>
        <row r="100">
          <cell r="A100" t="str">
            <v>1990/91</v>
          </cell>
          <cell r="CD100">
            <v>-0.9361619785519637</v>
          </cell>
          <cell r="CE100">
            <v>-1.6661830588998283</v>
          </cell>
          <cell r="CF100">
            <v>-0.46300265129455198</v>
          </cell>
          <cell r="CG100">
            <v>-3.1384196094827344</v>
          </cell>
          <cell r="CH100">
            <v>15.013554286012891</v>
          </cell>
          <cell r="CI100">
            <v>-0.74291696466856072</v>
          </cell>
          <cell r="CJ100">
            <v>-0.33376467063075665</v>
          </cell>
          <cell r="CK100">
            <v>-5.9603007176234346E-2</v>
          </cell>
          <cell r="CL100">
            <v>1.6338021869789721</v>
          </cell>
          <cell r="CM100">
            <v>-3.2470764214653447</v>
          </cell>
          <cell r="CN100">
            <v>0.88484253071834384</v>
          </cell>
          <cell r="CO100">
            <v>-3.9600679147115958</v>
          </cell>
          <cell r="CP100">
            <v>17.42088139603668</v>
          </cell>
          <cell r="CQ100">
            <v>11.781841471738574</v>
          </cell>
        </row>
        <row r="101">
          <cell r="A101" t="str">
            <v>1991/92</v>
          </cell>
          <cell r="CD101">
            <v>3.7295450944531794</v>
          </cell>
          <cell r="CE101">
            <v>6.1682189898190742</v>
          </cell>
          <cell r="CF101">
            <v>1.4662304349499777</v>
          </cell>
          <cell r="CG101">
            <v>3.5757296077366663</v>
          </cell>
          <cell r="CH101">
            <v>25.099658077550203</v>
          </cell>
          <cell r="CI101">
            <v>2.8406625647147132</v>
          </cell>
          <cell r="CJ101">
            <v>1.4788588395203135</v>
          </cell>
          <cell r="CK101">
            <v>3.5059178120038226</v>
          </cell>
          <cell r="CL101">
            <v>-2.5076253545051497</v>
          </cell>
          <cell r="CM101">
            <v>-5.3493051754583076</v>
          </cell>
          <cell r="CN101">
            <v>-0.21558687281016953</v>
          </cell>
          <cell r="CO101">
            <v>-3.124074375143171</v>
          </cell>
          <cell r="CP101">
            <v>-18.778337531486155</v>
          </cell>
          <cell r="CQ101">
            <v>-21.145763292734753</v>
          </cell>
        </row>
        <row r="102">
          <cell r="A102" t="str">
            <v>1992/93</v>
          </cell>
          <cell r="CD102">
            <v>2.9364331257164533</v>
          </cell>
          <cell r="CE102">
            <v>1.6183049650107861</v>
          </cell>
          <cell r="CF102">
            <v>-0.81739420746178837</v>
          </cell>
          <cell r="CG102">
            <v>0.89034182337288659</v>
          </cell>
          <cell r="CH102">
            <v>7.4166049738560105</v>
          </cell>
          <cell r="CI102">
            <v>3.7220978036535568</v>
          </cell>
          <cell r="CJ102">
            <v>-1.3072262520454672</v>
          </cell>
          <cell r="CK102">
            <v>5.6075271041009511</v>
          </cell>
          <cell r="CL102">
            <v>3.9256924630495904</v>
          </cell>
          <cell r="CM102">
            <v>0.84153955924184398</v>
          </cell>
          <cell r="CN102">
            <v>2.5948965757559339</v>
          </cell>
          <cell r="CO102">
            <v>-0.44976293712124527</v>
          </cell>
          <cell r="CP102">
            <v>-3.9696076911148959</v>
          </cell>
          <cell r="CQ102">
            <v>-6.8194555610105017</v>
          </cell>
        </row>
        <row r="103">
          <cell r="A103" t="str">
            <v>1993/94</v>
          </cell>
          <cell r="CD103">
            <v>0.86951381977744546</v>
          </cell>
          <cell r="CE103">
            <v>5.3982450744732624</v>
          </cell>
          <cell r="CF103">
            <v>2.8291924178213819</v>
          </cell>
          <cell r="CG103">
            <v>7.8892574080484001</v>
          </cell>
          <cell r="CH103">
            <v>-23.903713661723714</v>
          </cell>
          <cell r="CI103">
            <v>2.5742199580295111</v>
          </cell>
          <cell r="CJ103">
            <v>-2.8463870160953206</v>
          </cell>
          <cell r="CK103">
            <v>2.88555425381678</v>
          </cell>
          <cell r="CL103">
            <v>-2.3839968292461045</v>
          </cell>
          <cell r="CM103">
            <v>-4.8916449613428785</v>
          </cell>
          <cell r="CN103">
            <v>1.9986617935339623</v>
          </cell>
          <cell r="CO103">
            <v>-0.62157203508851344</v>
          </cell>
          <cell r="CP103">
            <v>-8.8487001453253615</v>
          </cell>
          <cell r="CQ103">
            <v>-11.190277134693948</v>
          </cell>
        </row>
        <row r="104">
          <cell r="A104" t="str">
            <v>1994/95</v>
          </cell>
          <cell r="CD104">
            <v>3.3511988879608934</v>
          </cell>
          <cell r="CE104">
            <v>5.0770289797127832</v>
          </cell>
          <cell r="CF104">
            <v>1.0995167103151715</v>
          </cell>
          <cell r="CG104">
            <v>4.2764688715497323</v>
          </cell>
          <cell r="CH104">
            <v>7.7648042026310122</v>
          </cell>
          <cell r="CI104">
            <v>4.3367643525312971</v>
          </cell>
          <cell r="CJ104">
            <v>-1.5909351043694357</v>
          </cell>
          <cell r="CK104">
            <v>4.5605552477781197</v>
          </cell>
          <cell r="CL104">
            <v>-0.49151916165655063</v>
          </cell>
          <cell r="CM104">
            <v>-3.2026980485942325</v>
          </cell>
          <cell r="CN104">
            <v>1.1701425555094014</v>
          </cell>
          <cell r="CO104">
            <v>-1.5863094792731403</v>
          </cell>
          <cell r="CP104">
            <v>-1.5766164747564204</v>
          </cell>
          <cell r="CQ104">
            <v>-4.2582311185183963</v>
          </cell>
        </row>
        <row r="105">
          <cell r="A105" t="str">
            <v>1995/96</v>
          </cell>
          <cell r="CD105">
            <v>2.6773029148933647</v>
          </cell>
          <cell r="CE105">
            <v>5.9051109778110566</v>
          </cell>
          <cell r="CF105">
            <v>2.1044801394449735</v>
          </cell>
          <cell r="CG105">
            <v>4.6162506256868019</v>
          </cell>
          <cell r="CH105">
            <v>12.555992895981944</v>
          </cell>
          <cell r="CI105">
            <v>2.6282184270447262</v>
          </cell>
          <cell r="CJ105">
            <v>7.9792115735386915E-2</v>
          </cell>
          <cell r="CK105">
            <v>8.3755851659087277</v>
          </cell>
          <cell r="CL105">
            <v>2.3327242333141873</v>
          </cell>
          <cell r="CM105">
            <v>-0.44013420408446358</v>
          </cell>
          <cell r="CN105">
            <v>5.5496999718998463</v>
          </cell>
          <cell r="CO105">
            <v>2.6896727584671876</v>
          </cell>
          <cell r="CP105">
            <v>12.508999280057598</v>
          </cell>
          <cell r="CQ105">
            <v>9.4603994282085768</v>
          </cell>
        </row>
        <row r="106">
          <cell r="A106" t="str">
            <v>1996/97</v>
          </cell>
          <cell r="CD106">
            <v>3.1914678260396734</v>
          </cell>
          <cell r="CE106">
            <v>5.2866522178928177</v>
          </cell>
          <cell r="CF106">
            <v>1.401949949121601</v>
          </cell>
          <cell r="CG106">
            <v>3.8491837349287072</v>
          </cell>
          <cell r="CH106">
            <v>14.280958625601215</v>
          </cell>
          <cell r="CI106">
            <v>3.5126207842247625</v>
          </cell>
          <cell r="CJ106">
            <v>-0.51785573653643269</v>
          </cell>
          <cell r="CK106">
            <v>4.6956185489256619</v>
          </cell>
          <cell r="CL106">
            <v>-0.56135669291108581</v>
          </cell>
          <cell r="CM106">
            <v>-3.1493649863050921</v>
          </cell>
          <cell r="CN106">
            <v>1.4576309016377964</v>
          </cell>
          <cell r="CO106">
            <v>-1.1829239316644147</v>
          </cell>
          <cell r="CP106">
            <v>7.4228123500239995</v>
          </cell>
          <cell r="CQ106">
            <v>4.6270066147928057</v>
          </cell>
        </row>
        <row r="107">
          <cell r="A107" t="str">
            <v>1997/98</v>
          </cell>
          <cell r="CD107">
            <v>1.52565892482317</v>
          </cell>
          <cell r="CE107">
            <v>2.4389651165247495</v>
          </cell>
          <cell r="CF107">
            <v>0.63375903075596796</v>
          </cell>
          <cell r="CG107">
            <v>1.7132241402253001</v>
          </cell>
          <cell r="CH107">
            <v>7.4633974517937531</v>
          </cell>
          <cell r="CI107">
            <v>1.9798623642556912</v>
          </cell>
          <cell r="CJ107">
            <v>-0.74109972461855023</v>
          </cell>
          <cell r="CK107">
            <v>3.7227290076735864</v>
          </cell>
          <cell r="CL107">
            <v>1.2531988093481328</v>
          </cell>
          <cell r="CM107">
            <v>-0.37832499765817484</v>
          </cell>
          <cell r="CN107">
            <v>2.1640539998635022</v>
          </cell>
          <cell r="CO107">
            <v>0.51785330417086772</v>
          </cell>
          <cell r="CP107">
            <v>-18.585256887565158</v>
          </cell>
          <cell r="CQ107">
            <v>-19.897117581263814</v>
          </cell>
        </row>
        <row r="108">
          <cell r="A108" t="str">
            <v>1998/99</v>
          </cell>
          <cell r="CD108">
            <v>4.159534760407313</v>
          </cell>
          <cell r="CE108">
            <v>4.0863606171890554</v>
          </cell>
          <cell r="CF108">
            <v>-4.9938047255778883E-2</v>
          </cell>
          <cell r="CG108">
            <v>2.2600278840717358</v>
          </cell>
          <cell r="CH108">
            <v>18.814561627282501</v>
          </cell>
          <cell r="CI108">
            <v>4.4949015916440738</v>
          </cell>
          <cell r="CJ108">
            <v>-0.53165151556487444</v>
          </cell>
          <cell r="CK108">
            <v>1.5748903202777553</v>
          </cell>
          <cell r="CL108">
            <v>-2.4128716596673483</v>
          </cell>
          <cell r="CM108">
            <v>-4.2505226338051543</v>
          </cell>
          <cell r="CN108">
            <v>-2.4814285567566263</v>
          </cell>
          <cell r="CO108">
            <v>-4.317788544563939</v>
          </cell>
          <cell r="CP108">
            <v>-9.1092006584964409</v>
          </cell>
          <cell r="CQ108">
            <v>-10.820753901128821</v>
          </cell>
        </row>
        <row r="109">
          <cell r="A109" t="str">
            <v>1999/00</v>
          </cell>
          <cell r="CD109">
            <v>4.0242000256861532</v>
          </cell>
          <cell r="CE109">
            <v>6.0755210155150063</v>
          </cell>
          <cell r="CF109">
            <v>1.4007704544066826</v>
          </cell>
          <cell r="CG109">
            <v>4.2215116522416496</v>
          </cell>
          <cell r="CH109">
            <v>19.074913609320674</v>
          </cell>
          <cell r="CI109">
            <v>4.405483935560639</v>
          </cell>
          <cell r="CJ109">
            <v>-0.60301921084715104</v>
          </cell>
          <cell r="CK109">
            <v>10.04908871527206</v>
          </cell>
          <cell r="CL109">
            <v>3.7459799034839092</v>
          </cell>
          <cell r="CM109">
            <v>0.56610409800710304</v>
          </cell>
          <cell r="CN109">
            <v>5.7918144894151702</v>
          </cell>
          <cell r="CO109">
            <v>2.549232640698329</v>
          </cell>
          <cell r="CP109">
            <v>48.057959347957336</v>
          </cell>
          <cell r="CQ109">
            <v>43.519895095474183</v>
          </cell>
        </row>
        <row r="110">
          <cell r="A110" t="str">
            <v>2000/01</v>
          </cell>
          <cell r="CD110">
            <v>1.0181023543093248</v>
          </cell>
          <cell r="CE110">
            <v>-0.74827934745597124</v>
          </cell>
          <cell r="CF110">
            <v>-1.2665836389778065</v>
          </cell>
          <cell r="CG110">
            <v>-2.5801839275376048</v>
          </cell>
          <cell r="CH110">
            <v>20.522079861878638</v>
          </cell>
          <cell r="CI110">
            <v>2.3299068042429205</v>
          </cell>
          <cell r="CJ110">
            <v>-2.1090339720062161</v>
          </cell>
          <cell r="CK110">
            <v>-3.8423298814293405</v>
          </cell>
          <cell r="CL110">
            <v>-3.1173772239222797</v>
          </cell>
          <cell r="CM110">
            <v>-6.1319308620638839</v>
          </cell>
          <cell r="CN110">
            <v>-4.811446782766982</v>
          </cell>
          <cell r="CO110">
            <v>-7.7732885577741389</v>
          </cell>
          <cell r="CP110">
            <v>13.320647002854447</v>
          </cell>
          <cell r="CQ110">
            <v>9.7946156165182874</v>
          </cell>
        </row>
        <row r="111">
          <cell r="A111" t="str">
            <v>2001/02</v>
          </cell>
          <cell r="CD111">
            <v>-9.7982208148571495</v>
          </cell>
          <cell r="CE111">
            <v>-9.7615400845168292</v>
          </cell>
          <cell r="CF111">
            <v>2.8940779974448105E-2</v>
          </cell>
          <cell r="CG111">
            <v>-10.694758578864239</v>
          </cell>
          <cell r="CH111">
            <v>11.61884498524887</v>
          </cell>
          <cell r="CI111">
            <v>-9.7382922385785839</v>
          </cell>
          <cell r="CJ111">
            <v>-0.10783111492304442</v>
          </cell>
          <cell r="CK111">
            <v>-17.976891388963899</v>
          </cell>
          <cell r="CL111">
            <v>-9.1040464477579963</v>
          </cell>
          <cell r="CM111">
            <v>-10.44648109552555</v>
          </cell>
          <cell r="CN111">
            <v>-9.0670834300504044</v>
          </cell>
          <cell r="CO111">
            <v>-10.41006398149924</v>
          </cell>
          <cell r="CP111">
            <v>-18.09928499339194</v>
          </cell>
          <cell r="CQ111">
            <v>-19.308869724120537</v>
          </cell>
        </row>
        <row r="112">
          <cell r="A112" t="str">
            <v>2002/03</v>
          </cell>
          <cell r="CD112">
            <v>-1.7975410759758614</v>
          </cell>
          <cell r="CE112">
            <v>1.2116865917590758</v>
          </cell>
          <cell r="CF112">
            <v>2.1817079580631287</v>
          </cell>
          <cell r="CG112">
            <v>-0.27148381770942809</v>
          </cell>
          <cell r="CH112">
            <v>16.708712646332742</v>
          </cell>
          <cell r="CI112">
            <v>-1.7066960647096452</v>
          </cell>
          <cell r="CJ112">
            <v>-0.15000384421418289</v>
          </cell>
          <cell r="CK112">
            <v>1.4223769629981398</v>
          </cell>
          <cell r="CL112">
            <v>0.20816802716556726</v>
          </cell>
          <cell r="CM112">
            <v>-2.1042229058711559</v>
          </cell>
          <cell r="CN112">
            <v>3.2788568374495952</v>
          </cell>
          <cell r="CO112">
            <v>0.89560708019853497</v>
          </cell>
          <cell r="CP112">
            <v>21.96022052172022</v>
          </cell>
          <cell r="CQ112">
            <v>19.145881993456413</v>
          </cell>
        </row>
        <row r="113">
          <cell r="A113" t="str">
            <v>2003/04</v>
          </cell>
          <cell r="CD113">
            <v>5.6345217367847145</v>
          </cell>
          <cell r="CE113">
            <v>9.2433413049869841</v>
          </cell>
          <cell r="CF113">
            <v>2.5068683668869767</v>
          </cell>
          <cell r="CG113">
            <v>4.9682212313087115</v>
          </cell>
          <cell r="CH113">
            <v>46.437954226980082</v>
          </cell>
          <cell r="CI113">
            <v>4.7994261957442053</v>
          </cell>
          <cell r="CJ113">
            <v>1.2921142863673367</v>
          </cell>
          <cell r="CK113">
            <v>6.5129778889966961</v>
          </cell>
          <cell r="CL113">
            <v>-2.4993408141624096</v>
          </cell>
          <cell r="CM113">
            <v>-4.7112235677252308</v>
          </cell>
          <cell r="CN113">
            <v>0.83159949774833652</v>
          </cell>
          <cell r="CO113">
            <v>-1.4558483800975575</v>
          </cell>
          <cell r="CP113">
            <v>22.566626819901735</v>
          </cell>
          <cell r="CQ113">
            <v>19.786101946643342</v>
          </cell>
        </row>
        <row r="114">
          <cell r="A114" t="str">
            <v>2004/05</v>
          </cell>
          <cell r="CD114">
            <v>3.9806293024259753</v>
          </cell>
          <cell r="CE114">
            <v>6.7279713824999199</v>
          </cell>
          <cell r="CF114">
            <v>2.0050334982145159</v>
          </cell>
          <cell r="CG114">
            <v>4.8690998648338368</v>
          </cell>
          <cell r="CH114">
            <v>21.033985477389024</v>
          </cell>
          <cell r="CI114">
            <v>3.1158776300439506</v>
          </cell>
          <cell r="CJ114">
            <v>1.3706813449306026</v>
          </cell>
          <cell r="CK114">
            <v>6.6275187484875264</v>
          </cell>
          <cell r="CL114">
            <v>-9.4120250494023061E-2</v>
          </cell>
          <cell r="CM114">
            <v>-3.2778914496514155</v>
          </cell>
          <cell r="CN114">
            <v>2.5455601334774869</v>
          </cell>
          <cell r="CO114">
            <v>-0.72233162397479234</v>
          </cell>
          <cell r="CP114">
            <v>48.507087428601572</v>
          </cell>
          <cell r="CQ114">
            <v>43.774507234008283</v>
          </cell>
        </row>
        <row r="115">
          <cell r="A115" t="str">
            <v>2005/06</v>
          </cell>
          <cell r="CD115">
            <v>-0.41387422010255026</v>
          </cell>
          <cell r="CE115">
            <v>1.6428436954999404</v>
          </cell>
          <cell r="CF115">
            <v>1.608655481801037</v>
          </cell>
          <cell r="CG115">
            <v>-0.47654395280044559</v>
          </cell>
          <cell r="CH115">
            <v>25.717893968892895</v>
          </cell>
          <cell r="CI115">
            <v>-0.80392577729579973</v>
          </cell>
          <cell r="CJ115">
            <v>0.64807469499268677</v>
          </cell>
          <cell r="CK115">
            <v>9.9768871526381595</v>
          </cell>
          <cell r="CL115">
            <v>8.1993410988236768</v>
          </cell>
          <cell r="CM115">
            <v>4.3829206338091176</v>
          </cell>
          <cell r="CN115">
            <v>10.433944780326222</v>
          </cell>
          <cell r="CO115">
            <v>6.5387050994580864</v>
          </cell>
          <cell r="CP115">
            <v>30.443538800674542</v>
          </cell>
          <cell r="CQ115">
            <v>25.84251825884769</v>
          </cell>
        </row>
        <row r="116">
          <cell r="A116" t="str">
            <v>2006/07</v>
          </cell>
          <cell r="CD116">
            <v>2.8486494145769425</v>
          </cell>
          <cell r="CE116">
            <v>3.9767449148212286</v>
          </cell>
          <cell r="CF116">
            <v>0.87199178398030597</v>
          </cell>
          <cell r="CG116">
            <v>3.6379103255223644</v>
          </cell>
          <cell r="CH116">
            <v>4.032467723257696</v>
          </cell>
          <cell r="CI116">
            <v>2.3075650202563969</v>
          </cell>
          <cell r="CJ116">
            <v>0.87510294504400576</v>
          </cell>
          <cell r="CK116">
            <v>6.3767021312431504</v>
          </cell>
          <cell r="CL116">
            <v>2.3081672910495232</v>
          </cell>
          <cell r="CM116">
            <v>-4.5477262224979942E-2</v>
          </cell>
          <cell r="CN116">
            <v>3.4303345126534657</v>
          </cell>
          <cell r="CO116">
            <v>1.0508740070564127</v>
          </cell>
          <cell r="CP116">
            <v>-0.36577578222757312</v>
          </cell>
          <cell r="CQ116">
            <v>-2.6579050946682004</v>
          </cell>
        </row>
        <row r="117">
          <cell r="A117" t="str">
            <v>2007/08</v>
          </cell>
          <cell r="CD117">
            <v>0.9267408839118696</v>
          </cell>
          <cell r="CE117">
            <v>0.60138170229022681</v>
          </cell>
          <cell r="CF117">
            <v>-0.25909531562184895</v>
          </cell>
          <cell r="CG117">
            <v>-1.4069764332995338</v>
          </cell>
          <cell r="CH117">
            <v>25.206604873638071</v>
          </cell>
          <cell r="CI117">
            <v>0.41004434766345188</v>
          </cell>
          <cell r="CJ117">
            <v>0.85595537079441897</v>
          </cell>
          <cell r="CK117">
            <v>6.6594108195541679</v>
          </cell>
          <cell r="CL117">
            <v>6.0218150235664458</v>
          </cell>
          <cell r="CM117">
            <v>1.5125286544025451</v>
          </cell>
          <cell r="CN117">
            <v>5.6800307682937534</v>
          </cell>
          <cell r="CO117">
            <v>1.18528105918565</v>
          </cell>
          <cell r="CP117">
            <v>52.116751269035547</v>
          </cell>
          <cell r="CQ117">
            <v>45.646969622055792</v>
          </cell>
        </row>
        <row r="118">
          <cell r="A118" t="str">
            <v>2008/09</v>
          </cell>
        </row>
        <row r="119">
          <cell r="A119" t="str">
            <v>2009/10</v>
          </cell>
        </row>
        <row r="120">
          <cell r="A120" t="str">
            <v>2010/11</v>
          </cell>
        </row>
        <row r="121">
          <cell r="A121" t="str">
            <v>2011/12</v>
          </cell>
        </row>
        <row r="122">
          <cell r="A122" t="str">
            <v>2012/13</v>
          </cell>
        </row>
        <row r="123">
          <cell r="A123" t="str">
            <v>2013/14</v>
          </cell>
        </row>
        <row r="124">
          <cell r="A124" t="str">
            <v>2014/15</v>
          </cell>
        </row>
        <row r="125">
          <cell r="A125" t="str">
            <v>2015/16</v>
          </cell>
        </row>
        <row r="126">
          <cell r="A126" t="str">
            <v>2016/17</v>
          </cell>
        </row>
        <row r="127">
          <cell r="A127" t="str">
            <v>2017/18</v>
          </cell>
        </row>
        <row r="128">
          <cell r="A128" t="str">
            <v>2018/19</v>
          </cell>
        </row>
        <row r="129">
          <cell r="A129" t="str">
            <v>2019/20</v>
          </cell>
        </row>
        <row r="130">
          <cell r="A130" t="str">
            <v>2020/21</v>
          </cell>
        </row>
        <row r="131">
          <cell r="A131" t="str">
            <v>2021/22</v>
          </cell>
        </row>
        <row r="132">
          <cell r="A132" t="str">
            <v>2022/23</v>
          </cell>
        </row>
        <row r="133">
          <cell r="A133" t="str">
            <v>2023/24</v>
          </cell>
        </row>
        <row r="134">
          <cell r="A134" t="str">
            <v>2024/25</v>
          </cell>
        </row>
        <row r="135">
          <cell r="A135" t="str">
            <v>2025/26</v>
          </cell>
        </row>
        <row r="136">
          <cell r="A136" t="str">
            <v>2026/27</v>
          </cell>
        </row>
        <row r="137">
          <cell r="A137" t="str">
            <v>2027/28</v>
          </cell>
        </row>
        <row r="138">
          <cell r="A138" t="str">
            <v>2028/29</v>
          </cell>
        </row>
        <row r="139">
          <cell r="A139" t="str">
            <v>2029/30</v>
          </cell>
        </row>
        <row r="140">
          <cell r="A140" t="str">
            <v>2030/31</v>
          </cell>
        </row>
        <row r="141">
          <cell r="A141">
            <v>0</v>
          </cell>
        </row>
        <row r="142">
          <cell r="A142" t="str">
            <v>(00-10)</v>
          </cell>
        </row>
        <row r="143">
          <cell r="A143" t="str">
            <v>(10-31)</v>
          </cell>
        </row>
        <row r="144">
          <cell r="A144" t="str">
            <v>(11-31)</v>
          </cell>
        </row>
        <row r="145">
          <cell r="A145" t="str">
            <v>(12-31)</v>
          </cell>
        </row>
        <row r="146">
          <cell r="A146" t="str">
            <v>(20-31)</v>
          </cell>
        </row>
        <row r="147">
          <cell r="A147" t="str">
            <v xml:space="preserve"> 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5E31-646A-441F-8793-A93002F7F41B}">
  <sheetPr>
    <pageSetUpPr fitToPage="1"/>
  </sheetPr>
  <dimension ref="B1:AO64"/>
  <sheetViews>
    <sheetView showGridLines="0" tabSelected="1" zoomScale="70" zoomScaleNormal="70" workbookViewId="0">
      <pane ySplit="10" topLeftCell="A22" activePane="bottomLeft" state="frozen"/>
      <selection pane="bottomLeft" activeCell="U1" sqref="U1"/>
    </sheetView>
  </sheetViews>
  <sheetFormatPr defaultColWidth="9.109375" defaultRowHeight="13.8" x14ac:dyDescent="0.3"/>
  <cols>
    <col min="1" max="1" width="9.109375" style="2"/>
    <col min="2" max="2" width="14.5546875" style="6" customWidth="1"/>
    <col min="3" max="5" width="10" style="6" customWidth="1"/>
    <col min="6" max="6" width="9.33203125" style="6" customWidth="1"/>
    <col min="7" max="7" width="9.77734375" style="6" customWidth="1"/>
    <col min="8" max="8" width="10.6640625" style="6" customWidth="1"/>
    <col min="9" max="9" width="8.5546875" style="6" customWidth="1"/>
    <col min="10" max="10" width="10.109375" style="6" customWidth="1"/>
    <col min="11" max="11" width="10" style="6" customWidth="1"/>
    <col min="12" max="12" width="11" style="6" bestFit="1" customWidth="1"/>
    <col min="13" max="13" width="13.44140625" style="6" customWidth="1"/>
    <col min="14" max="14" width="7.5546875" style="6" customWidth="1"/>
    <col min="15" max="15" width="12" style="6" customWidth="1"/>
    <col min="16" max="17" width="10.44140625" style="6" customWidth="1"/>
    <col min="18" max="18" width="6.5546875" style="3" customWidth="1"/>
    <col min="19" max="16384" width="9.109375" style="2"/>
  </cols>
  <sheetData>
    <row r="1" spans="2:41" ht="18" x14ac:dyDescent="0.35">
      <c r="B1" s="4" t="s">
        <v>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U1" s="1"/>
    </row>
    <row r="2" spans="2:41" ht="10.8" customHeight="1" x14ac:dyDescent="0.3">
      <c r="B2" s="5"/>
      <c r="C2" s="5"/>
      <c r="D2" s="5"/>
      <c r="E2" s="5"/>
      <c r="F2" s="5"/>
      <c r="G2" s="5"/>
      <c r="H2" s="5"/>
      <c r="I2" s="5"/>
      <c r="J2" s="5"/>
      <c r="U2" s="1"/>
    </row>
    <row r="3" spans="2:41" ht="21" x14ac:dyDescent="0.4">
      <c r="B3" s="7" t="s">
        <v>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41" ht="9.6" customHeight="1" x14ac:dyDescent="0.35">
      <c r="B4" s="9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/>
    </row>
    <row r="5" spans="2:41" ht="9.6" customHeight="1" x14ac:dyDescent="0.3">
      <c r="B5" s="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8"/>
    </row>
    <row r="6" spans="2:41" s="66" customFormat="1" ht="18" customHeight="1" x14ac:dyDescent="0.3">
      <c r="B6" s="63"/>
      <c r="C6" s="64" t="s">
        <v>13</v>
      </c>
      <c r="D6" s="64"/>
      <c r="E6" s="64"/>
      <c r="F6" s="64"/>
      <c r="G6" s="64"/>
      <c r="H6" s="64"/>
      <c r="I6" s="63"/>
      <c r="J6" s="63"/>
      <c r="K6" s="63"/>
      <c r="L6" s="94"/>
      <c r="M6" s="94"/>
      <c r="N6" s="94"/>
      <c r="O6" s="72" t="s">
        <v>8</v>
      </c>
      <c r="P6" s="94"/>
      <c r="Q6" s="94"/>
      <c r="R6" s="65"/>
    </row>
    <row r="7" spans="2:41" s="66" customFormat="1" ht="18" customHeight="1" x14ac:dyDescent="0.3">
      <c r="B7" s="63"/>
      <c r="C7" s="64" t="s">
        <v>14</v>
      </c>
      <c r="D7" s="64"/>
      <c r="E7" s="64"/>
      <c r="F7" s="95" t="s">
        <v>15</v>
      </c>
      <c r="G7" s="95"/>
      <c r="H7" s="95"/>
      <c r="I7" s="64" t="s">
        <v>16</v>
      </c>
      <c r="J7" s="64"/>
      <c r="K7" s="64"/>
      <c r="L7" s="63"/>
      <c r="M7" s="63"/>
      <c r="N7" s="63"/>
      <c r="O7" s="72" t="s">
        <v>17</v>
      </c>
      <c r="P7" s="63"/>
      <c r="Q7" s="63"/>
      <c r="R7" s="65"/>
    </row>
    <row r="8" spans="2:41" ht="32.1" customHeight="1" x14ac:dyDescent="0.3">
      <c r="B8" s="16" t="s">
        <v>18</v>
      </c>
      <c r="C8" s="17" t="s">
        <v>19</v>
      </c>
      <c r="D8" s="17" t="s">
        <v>20</v>
      </c>
      <c r="E8" s="18" t="s">
        <v>8</v>
      </c>
      <c r="F8" s="17" t="s">
        <v>21</v>
      </c>
      <c r="G8" s="17" t="s">
        <v>22</v>
      </c>
      <c r="H8" s="18" t="s">
        <v>8</v>
      </c>
      <c r="I8" s="96" t="s">
        <v>14</v>
      </c>
      <c r="J8" s="96" t="s">
        <v>15</v>
      </c>
      <c r="K8" s="96" t="s">
        <v>8</v>
      </c>
      <c r="L8" s="73" t="s">
        <v>23</v>
      </c>
      <c r="M8" s="73" t="s">
        <v>24</v>
      </c>
      <c r="N8" s="19" t="s">
        <v>25</v>
      </c>
      <c r="O8" s="72" t="s">
        <v>26</v>
      </c>
      <c r="P8" s="73" t="s">
        <v>27</v>
      </c>
      <c r="Q8" s="73" t="s">
        <v>28</v>
      </c>
    </row>
    <row r="9" spans="2:41" ht="15.6" x14ac:dyDescent="0.3">
      <c r="B9" s="13" t="s">
        <v>29</v>
      </c>
      <c r="C9" s="97"/>
      <c r="D9" s="97"/>
      <c r="E9" s="97"/>
      <c r="F9" s="97"/>
      <c r="G9" s="97"/>
      <c r="H9" s="97"/>
      <c r="I9" s="97"/>
      <c r="J9" s="98"/>
      <c r="K9" s="98"/>
      <c r="L9" s="97"/>
      <c r="M9" s="97"/>
      <c r="N9" s="97"/>
      <c r="O9" s="99"/>
      <c r="P9" s="15"/>
      <c r="Q9" s="15"/>
    </row>
    <row r="10" spans="2:41" ht="16.5" customHeight="1" x14ac:dyDescent="0.3">
      <c r="B10" s="24">
        <v>2010</v>
      </c>
      <c r="C10" s="22">
        <v>139519</v>
      </c>
      <c r="D10" s="22">
        <v>15900</v>
      </c>
      <c r="E10" s="23">
        <f t="shared" ref="E10:E15" si="0">C10+D10</f>
        <v>155419</v>
      </c>
      <c r="F10" s="22">
        <v>9369</v>
      </c>
      <c r="G10" s="22">
        <v>11484</v>
      </c>
      <c r="H10" s="23">
        <f t="shared" ref="H10:H21" si="1">F10+G10</f>
        <v>20853</v>
      </c>
      <c r="I10" s="22">
        <v>3588</v>
      </c>
      <c r="J10" s="22">
        <v>6514</v>
      </c>
      <c r="K10" s="23">
        <f t="shared" ref="K10:K15" si="2">I10+J10</f>
        <v>10102</v>
      </c>
      <c r="L10" s="22">
        <v>24784</v>
      </c>
      <c r="M10" s="22">
        <v>6528</v>
      </c>
      <c r="N10" s="22">
        <v>5684</v>
      </c>
      <c r="O10" s="23">
        <f t="shared" ref="O10:O21" si="3">E10+H10+K10+L10+M10+N10</f>
        <v>223370</v>
      </c>
      <c r="P10" s="23">
        <f t="shared" ref="P10:P21" si="4">E10+I10</f>
        <v>159007</v>
      </c>
      <c r="Q10" s="23">
        <f t="shared" ref="Q10:Q21" si="5">H10+J10</f>
        <v>27367</v>
      </c>
    </row>
    <row r="11" spans="2:41" ht="16.5" customHeight="1" x14ac:dyDescent="0.3">
      <c r="B11" s="79" t="s">
        <v>30</v>
      </c>
      <c r="C11" s="21">
        <v>136895.09999999995</v>
      </c>
      <c r="D11" s="21">
        <v>15702</v>
      </c>
      <c r="E11" s="100">
        <f t="shared" si="0"/>
        <v>152597.09999999995</v>
      </c>
      <c r="F11" s="21">
        <v>9523</v>
      </c>
      <c r="G11" s="21">
        <v>11650</v>
      </c>
      <c r="H11" s="100">
        <f t="shared" si="1"/>
        <v>21173</v>
      </c>
      <c r="I11" s="21">
        <v>3411</v>
      </c>
      <c r="J11" s="21">
        <v>6671</v>
      </c>
      <c r="K11" s="100">
        <f t="shared" si="2"/>
        <v>10082</v>
      </c>
      <c r="L11" s="21">
        <v>24275</v>
      </c>
      <c r="M11" s="21">
        <v>6644.6966884829535</v>
      </c>
      <c r="N11" s="21">
        <v>5681.4319999999998</v>
      </c>
      <c r="O11" s="100">
        <f t="shared" si="3"/>
        <v>220453.22868848289</v>
      </c>
      <c r="P11" s="100">
        <f t="shared" si="4"/>
        <v>156008.09999999995</v>
      </c>
      <c r="Q11" s="100">
        <f t="shared" si="5"/>
        <v>27844</v>
      </c>
    </row>
    <row r="12" spans="2:41" ht="16.5" customHeight="1" x14ac:dyDescent="0.3">
      <c r="B12" s="24">
        <v>2012</v>
      </c>
      <c r="C12" s="22">
        <v>128846.99999999994</v>
      </c>
      <c r="D12" s="22">
        <v>14313</v>
      </c>
      <c r="E12" s="23">
        <f t="shared" si="0"/>
        <v>143159.99999999994</v>
      </c>
      <c r="F12" s="22">
        <v>10304</v>
      </c>
      <c r="G12" s="22">
        <v>11793</v>
      </c>
      <c r="H12" s="23">
        <f t="shared" si="1"/>
        <v>22097</v>
      </c>
      <c r="I12" s="22">
        <v>3292</v>
      </c>
      <c r="J12" s="22">
        <v>6763</v>
      </c>
      <c r="K12" s="23">
        <f t="shared" si="2"/>
        <v>10055</v>
      </c>
      <c r="L12" s="22">
        <v>26715</v>
      </c>
      <c r="M12" s="22">
        <v>2001</v>
      </c>
      <c r="N12" s="22">
        <v>5006</v>
      </c>
      <c r="O12" s="23">
        <f t="shared" si="3"/>
        <v>209033.99999999994</v>
      </c>
      <c r="P12" s="23">
        <f t="shared" si="4"/>
        <v>146451.99999999994</v>
      </c>
      <c r="Q12" s="23">
        <f t="shared" si="5"/>
        <v>28860</v>
      </c>
    </row>
    <row r="13" spans="2:41" ht="16.5" customHeight="1" x14ac:dyDescent="0.3">
      <c r="B13" s="20">
        <v>2013</v>
      </c>
      <c r="C13" s="21">
        <v>124398</v>
      </c>
      <c r="D13" s="21">
        <v>13257</v>
      </c>
      <c r="E13" s="100">
        <f t="shared" si="0"/>
        <v>137655</v>
      </c>
      <c r="F13" s="21">
        <v>9619</v>
      </c>
      <c r="G13" s="21">
        <v>11637</v>
      </c>
      <c r="H13" s="100">
        <f t="shared" si="1"/>
        <v>21256</v>
      </c>
      <c r="I13" s="21">
        <v>3137</v>
      </c>
      <c r="J13" s="21">
        <v>6628</v>
      </c>
      <c r="K13" s="100">
        <f t="shared" si="2"/>
        <v>9765</v>
      </c>
      <c r="L13" s="21">
        <v>24918</v>
      </c>
      <c r="M13" s="21">
        <v>2056</v>
      </c>
      <c r="N13" s="21">
        <v>4277</v>
      </c>
      <c r="O13" s="100">
        <f t="shared" si="3"/>
        <v>199927</v>
      </c>
      <c r="P13" s="100">
        <f t="shared" si="4"/>
        <v>140792</v>
      </c>
      <c r="Q13" s="100">
        <f t="shared" si="5"/>
        <v>27884</v>
      </c>
    </row>
    <row r="14" spans="2:41" ht="16.5" customHeight="1" x14ac:dyDescent="0.3">
      <c r="B14" s="24">
        <v>2014</v>
      </c>
      <c r="C14" s="22">
        <v>126036</v>
      </c>
      <c r="D14" s="22">
        <v>13146</v>
      </c>
      <c r="E14" s="23">
        <f t="shared" si="0"/>
        <v>139182</v>
      </c>
      <c r="F14" s="22">
        <v>9777</v>
      </c>
      <c r="G14" s="22">
        <v>12362</v>
      </c>
      <c r="H14" s="23">
        <f t="shared" si="1"/>
        <v>22139</v>
      </c>
      <c r="I14" s="22">
        <v>3154</v>
      </c>
      <c r="J14" s="22">
        <v>6812</v>
      </c>
      <c r="K14" s="23">
        <f t="shared" si="2"/>
        <v>9966</v>
      </c>
      <c r="L14" s="22">
        <v>26191</v>
      </c>
      <c r="M14" s="22">
        <v>2231</v>
      </c>
      <c r="N14" s="22">
        <v>4699</v>
      </c>
      <c r="O14" s="23">
        <f t="shared" si="3"/>
        <v>204408</v>
      </c>
      <c r="P14" s="23">
        <f t="shared" si="4"/>
        <v>142336</v>
      </c>
      <c r="Q14" s="23">
        <f t="shared" si="5"/>
        <v>28951</v>
      </c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</row>
    <row r="15" spans="2:41" ht="16.5" customHeight="1" x14ac:dyDescent="0.3">
      <c r="B15" s="20">
        <v>2015</v>
      </c>
      <c r="C15" s="21">
        <v>127887</v>
      </c>
      <c r="D15" s="21">
        <v>13254</v>
      </c>
      <c r="E15" s="100">
        <f t="shared" si="0"/>
        <v>141141</v>
      </c>
      <c r="F15" s="21">
        <v>9712</v>
      </c>
      <c r="G15" s="21">
        <v>13440</v>
      </c>
      <c r="H15" s="100">
        <f t="shared" si="1"/>
        <v>23152</v>
      </c>
      <c r="I15" s="21">
        <v>3286</v>
      </c>
      <c r="J15" s="21">
        <v>7220</v>
      </c>
      <c r="K15" s="100">
        <f t="shared" si="2"/>
        <v>10506</v>
      </c>
      <c r="L15" s="21">
        <v>27922</v>
      </c>
      <c r="M15" s="21">
        <v>2369</v>
      </c>
      <c r="N15" s="21">
        <v>4941</v>
      </c>
      <c r="O15" s="100">
        <f t="shared" si="3"/>
        <v>210031</v>
      </c>
      <c r="P15" s="100">
        <f t="shared" si="4"/>
        <v>144427</v>
      </c>
      <c r="Q15" s="100">
        <f t="shared" si="5"/>
        <v>30372</v>
      </c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</row>
    <row r="16" spans="2:41" ht="16.5" customHeight="1" x14ac:dyDescent="0.3">
      <c r="B16" s="24">
        <v>2016</v>
      </c>
      <c r="C16" s="22">
        <v>129652</v>
      </c>
      <c r="D16" s="22">
        <v>12986</v>
      </c>
      <c r="E16" s="23">
        <f>C16+D16</f>
        <v>142638</v>
      </c>
      <c r="F16" s="22">
        <v>9779</v>
      </c>
      <c r="G16" s="22">
        <v>13751</v>
      </c>
      <c r="H16" s="23">
        <f t="shared" si="1"/>
        <v>23530</v>
      </c>
      <c r="I16" s="22">
        <v>3344</v>
      </c>
      <c r="J16" s="22">
        <v>7233</v>
      </c>
      <c r="K16" s="23">
        <f>I16+J16</f>
        <v>10577</v>
      </c>
      <c r="L16" s="22">
        <v>27585</v>
      </c>
      <c r="M16" s="22">
        <v>2478</v>
      </c>
      <c r="N16" s="22">
        <v>4986</v>
      </c>
      <c r="O16" s="23">
        <f t="shared" si="3"/>
        <v>211794</v>
      </c>
      <c r="P16" s="23">
        <f t="shared" si="4"/>
        <v>145982</v>
      </c>
      <c r="Q16" s="23">
        <f t="shared" si="5"/>
        <v>30763</v>
      </c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</row>
    <row r="17" spans="2:41" ht="16.5" customHeight="1" x14ac:dyDescent="0.3">
      <c r="B17" s="28">
        <v>2017</v>
      </c>
      <c r="C17" s="21">
        <v>129833</v>
      </c>
      <c r="D17" s="21">
        <v>13083</v>
      </c>
      <c r="E17" s="100">
        <f>C17+D17</f>
        <v>142916</v>
      </c>
      <c r="F17" s="21">
        <v>9949</v>
      </c>
      <c r="G17" s="21">
        <v>14217</v>
      </c>
      <c r="H17" s="100">
        <f t="shared" si="1"/>
        <v>24166</v>
      </c>
      <c r="I17" s="21">
        <v>3270</v>
      </c>
      <c r="J17" s="21">
        <v>7241</v>
      </c>
      <c r="K17" s="100">
        <f>I17+J17</f>
        <v>10511</v>
      </c>
      <c r="L17" s="21">
        <v>26921</v>
      </c>
      <c r="M17" s="21">
        <v>2551</v>
      </c>
      <c r="N17" s="21">
        <v>4692</v>
      </c>
      <c r="O17" s="100">
        <f t="shared" si="3"/>
        <v>211757</v>
      </c>
      <c r="P17" s="100">
        <f t="shared" si="4"/>
        <v>146186</v>
      </c>
      <c r="Q17" s="100">
        <f t="shared" si="5"/>
        <v>31407</v>
      </c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</row>
    <row r="18" spans="2:41" ht="16.5" customHeight="1" x14ac:dyDescent="0.3">
      <c r="B18" s="25">
        <v>2018</v>
      </c>
      <c r="C18" s="22">
        <v>130179</v>
      </c>
      <c r="D18" s="22">
        <v>12861</v>
      </c>
      <c r="E18" s="23">
        <f t="shared" ref="E18:E19" si="6">C18+D18</f>
        <v>143040</v>
      </c>
      <c r="F18" s="22">
        <v>9925</v>
      </c>
      <c r="G18" s="22">
        <v>14596</v>
      </c>
      <c r="H18" s="23">
        <f t="shared" si="1"/>
        <v>24521</v>
      </c>
      <c r="I18" s="22">
        <v>3082</v>
      </c>
      <c r="J18" s="22">
        <v>6907</v>
      </c>
      <c r="K18" s="23">
        <f t="shared" ref="K18:K19" si="7">I18+J18</f>
        <v>9989</v>
      </c>
      <c r="L18" s="22">
        <v>27531</v>
      </c>
      <c r="M18" s="22">
        <v>2554</v>
      </c>
      <c r="N18" s="22">
        <v>4114</v>
      </c>
      <c r="O18" s="23">
        <f t="shared" si="3"/>
        <v>211749</v>
      </c>
      <c r="P18" s="23">
        <f t="shared" si="4"/>
        <v>146122</v>
      </c>
      <c r="Q18" s="23">
        <f t="shared" si="5"/>
        <v>31428</v>
      </c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19" spans="2:41" ht="16.5" customHeight="1" x14ac:dyDescent="0.3">
      <c r="B19" s="28">
        <v>2019</v>
      </c>
      <c r="C19" s="21">
        <v>128926</v>
      </c>
      <c r="D19" s="21">
        <v>12470</v>
      </c>
      <c r="E19" s="100">
        <f t="shared" si="6"/>
        <v>141396</v>
      </c>
      <c r="F19" s="21">
        <v>10242</v>
      </c>
      <c r="G19" s="21">
        <v>14888</v>
      </c>
      <c r="H19" s="100">
        <f t="shared" si="1"/>
        <v>25130</v>
      </c>
      <c r="I19" s="21">
        <v>3089</v>
      </c>
      <c r="J19" s="21">
        <v>7109</v>
      </c>
      <c r="K19" s="100">
        <f t="shared" si="7"/>
        <v>10198</v>
      </c>
      <c r="L19" s="21">
        <v>27449</v>
      </c>
      <c r="M19" s="21">
        <v>2675</v>
      </c>
      <c r="N19" s="21">
        <v>4133</v>
      </c>
      <c r="O19" s="100">
        <f t="shared" si="3"/>
        <v>210981</v>
      </c>
      <c r="P19" s="100">
        <f t="shared" si="4"/>
        <v>144485</v>
      </c>
      <c r="Q19" s="100">
        <f t="shared" si="5"/>
        <v>32239</v>
      </c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</row>
    <row r="20" spans="2:41" ht="16.5" customHeight="1" x14ac:dyDescent="0.3">
      <c r="B20" s="82">
        <v>2020</v>
      </c>
      <c r="C20" s="83">
        <v>124059</v>
      </c>
      <c r="D20" s="83">
        <v>11947</v>
      </c>
      <c r="E20" s="23">
        <f>C20+D20</f>
        <v>136006</v>
      </c>
      <c r="F20" s="83">
        <v>10317</v>
      </c>
      <c r="G20" s="83">
        <v>15316</v>
      </c>
      <c r="H20" s="23">
        <f t="shared" si="1"/>
        <v>25633</v>
      </c>
      <c r="I20" s="83">
        <v>2930</v>
      </c>
      <c r="J20" s="83">
        <v>6816</v>
      </c>
      <c r="K20" s="23">
        <f>I20+J20</f>
        <v>9746</v>
      </c>
      <c r="L20" s="83">
        <v>26367</v>
      </c>
      <c r="M20" s="83">
        <v>2570</v>
      </c>
      <c r="N20" s="83">
        <v>3818</v>
      </c>
      <c r="O20" s="23">
        <f t="shared" si="3"/>
        <v>204140</v>
      </c>
      <c r="P20" s="23">
        <f t="shared" si="4"/>
        <v>138936</v>
      </c>
      <c r="Q20" s="23">
        <f t="shared" si="5"/>
        <v>32449</v>
      </c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</row>
    <row r="21" spans="2:41" ht="16.5" customHeight="1" x14ac:dyDescent="0.3">
      <c r="B21" s="28">
        <v>2021</v>
      </c>
      <c r="C21" s="21">
        <v>126735</v>
      </c>
      <c r="D21" s="21">
        <v>11885</v>
      </c>
      <c r="E21" s="100">
        <f>C21+D21</f>
        <v>138620</v>
      </c>
      <c r="F21" s="21">
        <v>10391</v>
      </c>
      <c r="G21" s="21">
        <v>15270</v>
      </c>
      <c r="H21" s="100">
        <f t="shared" si="1"/>
        <v>25661</v>
      </c>
      <c r="I21" s="21">
        <v>3012</v>
      </c>
      <c r="J21" s="21">
        <v>7020</v>
      </c>
      <c r="K21" s="100">
        <f>I21+J21</f>
        <v>10032</v>
      </c>
      <c r="L21" s="21">
        <v>27960</v>
      </c>
      <c r="M21" s="21">
        <v>2650</v>
      </c>
      <c r="N21" s="21">
        <v>4271</v>
      </c>
      <c r="O21" s="100">
        <f t="shared" si="3"/>
        <v>209194</v>
      </c>
      <c r="P21" s="100">
        <f t="shared" si="4"/>
        <v>141632</v>
      </c>
      <c r="Q21" s="100">
        <f t="shared" si="5"/>
        <v>32681</v>
      </c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</row>
    <row r="22" spans="2:41" ht="16.5" customHeight="1" x14ac:dyDescent="0.3">
      <c r="B22" s="25">
        <v>2022</v>
      </c>
      <c r="C22" s="22">
        <v>126076</v>
      </c>
      <c r="D22" s="22">
        <v>11652</v>
      </c>
      <c r="E22" s="23">
        <v>137728</v>
      </c>
      <c r="F22" s="22">
        <v>10713</v>
      </c>
      <c r="G22" s="22">
        <v>16126</v>
      </c>
      <c r="H22" s="23">
        <v>26839</v>
      </c>
      <c r="I22" s="22">
        <v>2748</v>
      </c>
      <c r="J22" s="22">
        <v>7021</v>
      </c>
      <c r="K22" s="23">
        <v>9769</v>
      </c>
      <c r="L22" s="22">
        <v>28062</v>
      </c>
      <c r="M22" s="22">
        <v>2666</v>
      </c>
      <c r="N22" s="22">
        <v>4476</v>
      </c>
      <c r="O22" s="23">
        <f>E22+H22+K22+L22+M22+N22</f>
        <v>209540</v>
      </c>
      <c r="P22" s="23">
        <f>E22+I22</f>
        <v>140476</v>
      </c>
      <c r="Q22" s="23">
        <f>H22+J22</f>
        <v>33860</v>
      </c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</row>
    <row r="23" spans="2:41" ht="16.5" customHeight="1" x14ac:dyDescent="0.3">
      <c r="B23" s="28" t="s">
        <v>0</v>
      </c>
      <c r="C23" s="21">
        <v>125490</v>
      </c>
      <c r="D23" s="21">
        <v>11580</v>
      </c>
      <c r="E23" s="100">
        <f>C23+D23</f>
        <v>137070</v>
      </c>
      <c r="F23" s="21">
        <v>10785</v>
      </c>
      <c r="G23" s="21">
        <v>16570</v>
      </c>
      <c r="H23" s="100">
        <f>F23+G23</f>
        <v>27355</v>
      </c>
      <c r="I23" s="21">
        <v>2765</v>
      </c>
      <c r="J23" s="21">
        <v>7160</v>
      </c>
      <c r="K23" s="100">
        <f>I23+J23</f>
        <v>9925</v>
      </c>
      <c r="L23" s="21">
        <v>28160</v>
      </c>
      <c r="M23" s="21">
        <v>2730</v>
      </c>
      <c r="N23" s="21">
        <v>4490</v>
      </c>
      <c r="O23" s="100">
        <f>E23+H23+K23+L23+M23+N23</f>
        <v>209730</v>
      </c>
      <c r="P23" s="100">
        <f>E23+I23</f>
        <v>139835</v>
      </c>
      <c r="Q23" s="100">
        <f>H23+J23</f>
        <v>34515</v>
      </c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</row>
    <row r="24" spans="2:41" ht="10.35" customHeight="1" x14ac:dyDescent="0.3">
      <c r="B24" s="26"/>
      <c r="C24" s="102"/>
      <c r="D24" s="102"/>
      <c r="E24" s="103"/>
      <c r="F24" s="104"/>
      <c r="G24" s="104"/>
      <c r="H24" s="103"/>
      <c r="I24" s="103"/>
      <c r="J24" s="103"/>
      <c r="K24" s="103"/>
      <c r="L24" s="102"/>
      <c r="M24" s="102"/>
      <c r="N24" s="102"/>
      <c r="O24" s="103"/>
      <c r="P24" s="27"/>
      <c r="Q24" s="27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</row>
    <row r="25" spans="2:41" ht="15" customHeight="1" x14ac:dyDescent="0.3">
      <c r="B25" s="13" t="s">
        <v>4</v>
      </c>
      <c r="C25" s="22"/>
      <c r="D25" s="22"/>
      <c r="E25" s="23"/>
      <c r="F25" s="22"/>
      <c r="G25" s="22"/>
      <c r="H25" s="23"/>
      <c r="I25" s="22"/>
      <c r="J25" s="22"/>
      <c r="K25" s="23"/>
      <c r="L25" s="22"/>
      <c r="M25" s="105"/>
      <c r="N25" s="22"/>
      <c r="O25" s="23"/>
      <c r="P25" s="23"/>
      <c r="Q25" s="23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</row>
    <row r="26" spans="2:41" ht="17.100000000000001" customHeight="1" x14ac:dyDescent="0.3">
      <c r="B26" s="88">
        <v>2024</v>
      </c>
      <c r="C26" s="90">
        <v>124965</v>
      </c>
      <c r="D26" s="90">
        <v>11520</v>
      </c>
      <c r="E26" s="106">
        <f>C26+D26</f>
        <v>136485</v>
      </c>
      <c r="F26" s="90">
        <v>10860</v>
      </c>
      <c r="G26" s="90">
        <v>17045</v>
      </c>
      <c r="H26" s="106">
        <f>F26+G26</f>
        <v>27905</v>
      </c>
      <c r="I26" s="90">
        <v>2780</v>
      </c>
      <c r="J26" s="90">
        <v>7310</v>
      </c>
      <c r="K26" s="106">
        <f t="shared" ref="K26:K50" si="8">I26+J26</f>
        <v>10090</v>
      </c>
      <c r="L26" s="90">
        <v>28265</v>
      </c>
      <c r="M26" s="90">
        <v>2835</v>
      </c>
      <c r="N26" s="90">
        <v>4525</v>
      </c>
      <c r="O26" s="106">
        <f>E26+H26+K26+L26+M26+N26</f>
        <v>210105</v>
      </c>
      <c r="P26" s="106">
        <f>E26+I26</f>
        <v>139265</v>
      </c>
      <c r="Q26" s="106">
        <f>H26+J26</f>
        <v>35215</v>
      </c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</row>
    <row r="27" spans="2:41" ht="7.9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</row>
    <row r="28" spans="2:41" ht="16.5" customHeight="1" x14ac:dyDescent="0.3">
      <c r="B28" s="28">
        <v>2025</v>
      </c>
      <c r="C28" s="21">
        <v>124485</v>
      </c>
      <c r="D28" s="21">
        <v>11460</v>
      </c>
      <c r="E28" s="100">
        <f>C28+D28</f>
        <v>135945</v>
      </c>
      <c r="F28" s="21">
        <v>10935</v>
      </c>
      <c r="G28" s="21">
        <v>17540</v>
      </c>
      <c r="H28" s="100">
        <f>F28+G28</f>
        <v>28475</v>
      </c>
      <c r="I28" s="21">
        <v>2800</v>
      </c>
      <c r="J28" s="21">
        <v>7465</v>
      </c>
      <c r="K28" s="100">
        <f t="shared" si="8"/>
        <v>10265</v>
      </c>
      <c r="L28" s="21">
        <v>28465</v>
      </c>
      <c r="M28" s="21">
        <v>2935</v>
      </c>
      <c r="N28" s="21">
        <v>4555</v>
      </c>
      <c r="O28" s="100">
        <f>E28+H28+K28+L28+M28+N28</f>
        <v>210640</v>
      </c>
      <c r="P28" s="100">
        <f>E28+I28</f>
        <v>138745</v>
      </c>
      <c r="Q28" s="100">
        <f>H28+J28</f>
        <v>35940</v>
      </c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</row>
    <row r="29" spans="2:41" ht="16.5" customHeight="1" x14ac:dyDescent="0.3">
      <c r="B29" s="25">
        <v>2026</v>
      </c>
      <c r="C29" s="22">
        <v>124055</v>
      </c>
      <c r="D29" s="22">
        <v>11405</v>
      </c>
      <c r="E29" s="23">
        <f>C29+D29</f>
        <v>135460</v>
      </c>
      <c r="F29" s="22">
        <v>10990</v>
      </c>
      <c r="G29" s="22">
        <v>18060</v>
      </c>
      <c r="H29" s="23">
        <f>F29+G29</f>
        <v>29050</v>
      </c>
      <c r="I29" s="22">
        <v>2820</v>
      </c>
      <c r="J29" s="22">
        <v>7625</v>
      </c>
      <c r="K29" s="23">
        <f t="shared" si="8"/>
        <v>10445</v>
      </c>
      <c r="L29" s="22">
        <v>28670</v>
      </c>
      <c r="M29" s="22">
        <v>3030</v>
      </c>
      <c r="N29" s="22">
        <v>4585</v>
      </c>
      <c r="O29" s="23">
        <f>E29+H29+K29+L29+M29+N29</f>
        <v>211240</v>
      </c>
      <c r="P29" s="23">
        <f>E29+I29</f>
        <v>138280</v>
      </c>
      <c r="Q29" s="23">
        <f>H29+J29</f>
        <v>36675</v>
      </c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</row>
    <row r="30" spans="2:41" ht="16.5" customHeight="1" x14ac:dyDescent="0.3">
      <c r="B30" s="28">
        <v>2027</v>
      </c>
      <c r="C30" s="21">
        <v>123650</v>
      </c>
      <c r="D30" s="21">
        <v>11355</v>
      </c>
      <c r="E30" s="100">
        <f>C30+D30</f>
        <v>135005</v>
      </c>
      <c r="F30" s="21">
        <v>11055</v>
      </c>
      <c r="G30" s="21">
        <v>18590</v>
      </c>
      <c r="H30" s="100">
        <f>F30+G30</f>
        <v>29645</v>
      </c>
      <c r="I30" s="21">
        <v>2840</v>
      </c>
      <c r="J30" s="21">
        <v>7790</v>
      </c>
      <c r="K30" s="100">
        <f t="shared" si="8"/>
        <v>10630</v>
      </c>
      <c r="L30" s="21">
        <v>28885</v>
      </c>
      <c r="M30" s="21">
        <v>3125</v>
      </c>
      <c r="N30" s="21">
        <v>4610</v>
      </c>
      <c r="O30" s="100">
        <f>E30+H30+K30+L30+M30+N30</f>
        <v>211900</v>
      </c>
      <c r="P30" s="100">
        <f>E30+I30</f>
        <v>137845</v>
      </c>
      <c r="Q30" s="100">
        <f>H30+J30</f>
        <v>37435</v>
      </c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</row>
    <row r="31" spans="2:41" ht="16.5" customHeight="1" x14ac:dyDescent="0.3">
      <c r="B31" s="25">
        <v>2028</v>
      </c>
      <c r="C31" s="22">
        <v>123275</v>
      </c>
      <c r="D31" s="22">
        <v>11310</v>
      </c>
      <c r="E31" s="23">
        <f>C31+D31</f>
        <v>134585</v>
      </c>
      <c r="F31" s="22">
        <v>11120</v>
      </c>
      <c r="G31" s="22">
        <v>19130</v>
      </c>
      <c r="H31" s="23">
        <f>F31+G31</f>
        <v>30250</v>
      </c>
      <c r="I31" s="22">
        <v>2865</v>
      </c>
      <c r="J31" s="22">
        <v>7960</v>
      </c>
      <c r="K31" s="23">
        <f t="shared" si="8"/>
        <v>10825</v>
      </c>
      <c r="L31" s="22">
        <v>29095</v>
      </c>
      <c r="M31" s="22">
        <v>3225</v>
      </c>
      <c r="N31" s="22">
        <v>4625</v>
      </c>
      <c r="O31" s="23">
        <f>E31+H31+K31+L31+M31+N31</f>
        <v>212605</v>
      </c>
      <c r="P31" s="23">
        <f>E31+I31</f>
        <v>137450</v>
      </c>
      <c r="Q31" s="23">
        <f>H31+J31</f>
        <v>38210</v>
      </c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</row>
    <row r="32" spans="2:41" ht="16.5" customHeight="1" x14ac:dyDescent="0.3">
      <c r="B32" s="28">
        <v>2029</v>
      </c>
      <c r="C32" s="21">
        <v>122920</v>
      </c>
      <c r="D32" s="21">
        <v>11265</v>
      </c>
      <c r="E32" s="100">
        <f>C32+D32</f>
        <v>134185</v>
      </c>
      <c r="F32" s="21">
        <v>11190</v>
      </c>
      <c r="G32" s="21">
        <v>19680</v>
      </c>
      <c r="H32" s="100">
        <f>F32+G32</f>
        <v>30870</v>
      </c>
      <c r="I32" s="21">
        <v>2890</v>
      </c>
      <c r="J32" s="21">
        <v>8130</v>
      </c>
      <c r="K32" s="100">
        <f t="shared" si="8"/>
        <v>11020</v>
      </c>
      <c r="L32" s="21">
        <v>29325</v>
      </c>
      <c r="M32" s="21">
        <v>3335</v>
      </c>
      <c r="N32" s="21">
        <v>4635</v>
      </c>
      <c r="O32" s="100">
        <f>E32+H32+K32+L32+M32+N32</f>
        <v>213370</v>
      </c>
      <c r="P32" s="100">
        <f>E32+I32</f>
        <v>137075</v>
      </c>
      <c r="Q32" s="100">
        <f>H32+J32</f>
        <v>39000</v>
      </c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</row>
    <row r="33" spans="2:41" ht="7.9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</row>
    <row r="34" spans="2:41" ht="16.5" customHeight="1" x14ac:dyDescent="0.3">
      <c r="B34" s="25">
        <v>2030</v>
      </c>
      <c r="C34" s="22">
        <v>122580</v>
      </c>
      <c r="D34" s="22">
        <v>11220</v>
      </c>
      <c r="E34" s="23">
        <f>C34+D34</f>
        <v>133800</v>
      </c>
      <c r="F34" s="22">
        <v>11270</v>
      </c>
      <c r="G34" s="22">
        <v>20235</v>
      </c>
      <c r="H34" s="23">
        <f>F34+G34</f>
        <v>31505</v>
      </c>
      <c r="I34" s="22">
        <v>2915</v>
      </c>
      <c r="J34" s="22">
        <v>8305</v>
      </c>
      <c r="K34" s="23">
        <f t="shared" si="8"/>
        <v>11220</v>
      </c>
      <c r="L34" s="22">
        <v>29555</v>
      </c>
      <c r="M34" s="22">
        <v>3445</v>
      </c>
      <c r="N34" s="22">
        <v>4650</v>
      </c>
      <c r="O34" s="23">
        <f>E34+H34+K34+L34+M34+N34</f>
        <v>214175</v>
      </c>
      <c r="P34" s="23">
        <f>E34+I34</f>
        <v>136715</v>
      </c>
      <c r="Q34" s="23">
        <f>H34+J34</f>
        <v>39810</v>
      </c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</row>
    <row r="35" spans="2:41" ht="16.5" customHeight="1" x14ac:dyDescent="0.3">
      <c r="B35" s="28">
        <v>2031</v>
      </c>
      <c r="C35" s="21">
        <v>122245</v>
      </c>
      <c r="D35" s="21">
        <v>11175</v>
      </c>
      <c r="E35" s="100">
        <f t="shared" ref="E35:E50" si="9">C35+D35</f>
        <v>133420</v>
      </c>
      <c r="F35" s="21">
        <v>11360</v>
      </c>
      <c r="G35" s="21">
        <v>20795</v>
      </c>
      <c r="H35" s="100">
        <f t="shared" ref="H35:H50" si="10">F35+G35</f>
        <v>32155</v>
      </c>
      <c r="I35" s="21">
        <v>2940</v>
      </c>
      <c r="J35" s="21">
        <v>8480</v>
      </c>
      <c r="K35" s="100">
        <f t="shared" si="8"/>
        <v>11420</v>
      </c>
      <c r="L35" s="21">
        <v>29785</v>
      </c>
      <c r="M35" s="21">
        <v>3560</v>
      </c>
      <c r="N35" s="21">
        <v>4660</v>
      </c>
      <c r="O35" s="100">
        <f t="shared" ref="O35:O44" si="11">E35+H35+K35+L35+M35+N35</f>
        <v>215000</v>
      </c>
      <c r="P35" s="100">
        <f t="shared" ref="P35:P50" si="12">E35+I35</f>
        <v>136360</v>
      </c>
      <c r="Q35" s="100">
        <f t="shared" ref="Q35:Q50" si="13">H35+J35</f>
        <v>40635</v>
      </c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</row>
    <row r="36" spans="2:41" ht="16.5" customHeight="1" x14ac:dyDescent="0.3">
      <c r="B36" s="25">
        <v>2032</v>
      </c>
      <c r="C36" s="22">
        <v>121920</v>
      </c>
      <c r="D36" s="22">
        <v>11135</v>
      </c>
      <c r="E36" s="23">
        <f>C36+D36</f>
        <v>133055</v>
      </c>
      <c r="F36" s="22">
        <v>11460</v>
      </c>
      <c r="G36" s="22">
        <v>21365</v>
      </c>
      <c r="H36" s="23">
        <f>F36+G36</f>
        <v>32825</v>
      </c>
      <c r="I36" s="22">
        <v>2965</v>
      </c>
      <c r="J36" s="22">
        <v>8655</v>
      </c>
      <c r="K36" s="23">
        <f t="shared" si="8"/>
        <v>11620</v>
      </c>
      <c r="L36" s="22">
        <v>30005</v>
      </c>
      <c r="M36" s="22">
        <v>3675</v>
      </c>
      <c r="N36" s="22">
        <v>4675</v>
      </c>
      <c r="O36" s="23">
        <f>E36+H36+K36+L36+M36+N36</f>
        <v>215855</v>
      </c>
      <c r="P36" s="23">
        <f>E36+I36</f>
        <v>136020</v>
      </c>
      <c r="Q36" s="23">
        <f>H36+J36</f>
        <v>41480</v>
      </c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</row>
    <row r="37" spans="2:41" ht="16.5" customHeight="1" x14ac:dyDescent="0.3">
      <c r="B37" s="28">
        <v>2033</v>
      </c>
      <c r="C37" s="21">
        <v>121615</v>
      </c>
      <c r="D37" s="21">
        <v>11105</v>
      </c>
      <c r="E37" s="100">
        <f>C37+D37</f>
        <v>132720</v>
      </c>
      <c r="F37" s="21">
        <v>11565</v>
      </c>
      <c r="G37" s="21">
        <v>21940</v>
      </c>
      <c r="H37" s="100">
        <f>F37+G37</f>
        <v>33505</v>
      </c>
      <c r="I37" s="21">
        <v>2990</v>
      </c>
      <c r="J37" s="21">
        <v>8835</v>
      </c>
      <c r="K37" s="100">
        <f t="shared" si="8"/>
        <v>11825</v>
      </c>
      <c r="L37" s="21">
        <v>30220</v>
      </c>
      <c r="M37" s="21">
        <v>3785</v>
      </c>
      <c r="N37" s="21">
        <v>4685</v>
      </c>
      <c r="O37" s="100">
        <f>E37+H37+K37+L37+M37+N37</f>
        <v>216740</v>
      </c>
      <c r="P37" s="100">
        <f>E37+I37</f>
        <v>135710</v>
      </c>
      <c r="Q37" s="100">
        <f>H37+J37</f>
        <v>42340</v>
      </c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</row>
    <row r="38" spans="2:41" ht="16.5" customHeight="1" x14ac:dyDescent="0.3">
      <c r="B38" s="25">
        <v>2034</v>
      </c>
      <c r="C38" s="22">
        <v>121350</v>
      </c>
      <c r="D38" s="22">
        <v>11065</v>
      </c>
      <c r="E38" s="23">
        <f>C38+D38</f>
        <v>132415</v>
      </c>
      <c r="F38" s="22">
        <v>11680</v>
      </c>
      <c r="G38" s="22">
        <v>22525</v>
      </c>
      <c r="H38" s="23">
        <f>F38+G38</f>
        <v>34205</v>
      </c>
      <c r="I38" s="22">
        <v>3015</v>
      </c>
      <c r="J38" s="22">
        <v>9015</v>
      </c>
      <c r="K38" s="23">
        <f t="shared" si="8"/>
        <v>12030</v>
      </c>
      <c r="L38" s="22">
        <v>30440</v>
      </c>
      <c r="M38" s="22">
        <v>3900</v>
      </c>
      <c r="N38" s="22">
        <v>4695</v>
      </c>
      <c r="O38" s="23">
        <f>E38+H38+K38+L38+M38+N38</f>
        <v>217685</v>
      </c>
      <c r="P38" s="23">
        <f>E38+I38</f>
        <v>135430</v>
      </c>
      <c r="Q38" s="23">
        <f>H38+J38</f>
        <v>43220</v>
      </c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</row>
    <row r="39" spans="2:41" ht="10.35" customHeight="1" x14ac:dyDescent="0.3">
      <c r="B39" s="29"/>
      <c r="C39" s="27"/>
      <c r="D39" s="27"/>
      <c r="E39" s="103"/>
      <c r="F39" s="27"/>
      <c r="G39" s="27"/>
      <c r="H39" s="103"/>
      <c r="I39" s="27"/>
      <c r="J39" s="27"/>
      <c r="K39" s="103"/>
      <c r="L39" s="27"/>
      <c r="M39" s="27"/>
      <c r="N39" s="27"/>
      <c r="O39" s="103"/>
      <c r="P39" s="103"/>
      <c r="Q39" s="103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</row>
    <row r="40" spans="2:41" ht="16.5" customHeight="1" x14ac:dyDescent="0.3">
      <c r="B40" s="28">
        <v>2035</v>
      </c>
      <c r="C40" s="21">
        <v>121105</v>
      </c>
      <c r="D40" s="21">
        <v>11030</v>
      </c>
      <c r="E40" s="100">
        <f t="shared" si="9"/>
        <v>132135</v>
      </c>
      <c r="F40" s="21">
        <v>11800</v>
      </c>
      <c r="G40" s="21">
        <v>23115</v>
      </c>
      <c r="H40" s="100">
        <f t="shared" si="10"/>
        <v>34915</v>
      </c>
      <c r="I40" s="21">
        <v>3040</v>
      </c>
      <c r="J40" s="21">
        <v>9195</v>
      </c>
      <c r="K40" s="100">
        <f t="shared" si="8"/>
        <v>12235</v>
      </c>
      <c r="L40" s="21">
        <v>30665</v>
      </c>
      <c r="M40" s="21">
        <v>4015</v>
      </c>
      <c r="N40" s="21">
        <v>4700</v>
      </c>
      <c r="O40" s="100">
        <f t="shared" si="11"/>
        <v>218665</v>
      </c>
      <c r="P40" s="100">
        <f t="shared" si="12"/>
        <v>135175</v>
      </c>
      <c r="Q40" s="100">
        <f t="shared" si="13"/>
        <v>44110</v>
      </c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</row>
    <row r="41" spans="2:41" ht="16.5" customHeight="1" x14ac:dyDescent="0.3">
      <c r="B41" s="25">
        <v>2036</v>
      </c>
      <c r="C41" s="22">
        <v>120885</v>
      </c>
      <c r="D41" s="22">
        <v>10995</v>
      </c>
      <c r="E41" s="23">
        <f t="shared" si="9"/>
        <v>131880</v>
      </c>
      <c r="F41" s="22">
        <v>11930</v>
      </c>
      <c r="G41" s="22">
        <v>23705</v>
      </c>
      <c r="H41" s="23">
        <f t="shared" si="10"/>
        <v>35635</v>
      </c>
      <c r="I41" s="22">
        <v>3065</v>
      </c>
      <c r="J41" s="22">
        <v>9370</v>
      </c>
      <c r="K41" s="23">
        <f t="shared" si="8"/>
        <v>12435</v>
      </c>
      <c r="L41" s="22">
        <v>30890</v>
      </c>
      <c r="M41" s="22">
        <v>4135</v>
      </c>
      <c r="N41" s="22">
        <v>4710</v>
      </c>
      <c r="O41" s="23">
        <f t="shared" si="11"/>
        <v>219685</v>
      </c>
      <c r="P41" s="23">
        <f t="shared" si="12"/>
        <v>134945</v>
      </c>
      <c r="Q41" s="23">
        <f t="shared" si="13"/>
        <v>45005</v>
      </c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</row>
    <row r="42" spans="2:41" ht="16.5" customHeight="1" x14ac:dyDescent="0.3">
      <c r="B42" s="28">
        <v>2037</v>
      </c>
      <c r="C42" s="21">
        <v>120685</v>
      </c>
      <c r="D42" s="21">
        <v>10965</v>
      </c>
      <c r="E42" s="100">
        <f t="shared" si="9"/>
        <v>131650</v>
      </c>
      <c r="F42" s="21">
        <v>12065</v>
      </c>
      <c r="G42" s="21">
        <v>24290</v>
      </c>
      <c r="H42" s="100">
        <f t="shared" si="10"/>
        <v>36355</v>
      </c>
      <c r="I42" s="21">
        <v>3090</v>
      </c>
      <c r="J42" s="21">
        <v>9545</v>
      </c>
      <c r="K42" s="100">
        <f t="shared" si="8"/>
        <v>12635</v>
      </c>
      <c r="L42" s="21">
        <v>31120</v>
      </c>
      <c r="M42" s="21">
        <v>4255</v>
      </c>
      <c r="N42" s="21">
        <v>4715</v>
      </c>
      <c r="O42" s="100">
        <f t="shared" si="11"/>
        <v>220730</v>
      </c>
      <c r="P42" s="100">
        <f t="shared" si="12"/>
        <v>134740</v>
      </c>
      <c r="Q42" s="100">
        <f t="shared" si="13"/>
        <v>45900</v>
      </c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</row>
    <row r="43" spans="2:41" ht="16.5" customHeight="1" x14ac:dyDescent="0.3">
      <c r="B43" s="25">
        <v>2038</v>
      </c>
      <c r="C43" s="22">
        <v>120510</v>
      </c>
      <c r="D43" s="22">
        <v>10940</v>
      </c>
      <c r="E43" s="23">
        <f t="shared" si="9"/>
        <v>131450</v>
      </c>
      <c r="F43" s="22">
        <v>12210</v>
      </c>
      <c r="G43" s="22">
        <v>24865</v>
      </c>
      <c r="H43" s="23">
        <f t="shared" si="10"/>
        <v>37075</v>
      </c>
      <c r="I43" s="22">
        <v>3115</v>
      </c>
      <c r="J43" s="22">
        <v>9720</v>
      </c>
      <c r="K43" s="23">
        <f t="shared" si="8"/>
        <v>12835</v>
      </c>
      <c r="L43" s="22">
        <v>31350</v>
      </c>
      <c r="M43" s="22">
        <v>4375</v>
      </c>
      <c r="N43" s="22">
        <v>4725</v>
      </c>
      <c r="O43" s="23">
        <f t="shared" si="11"/>
        <v>221810</v>
      </c>
      <c r="P43" s="23">
        <f t="shared" si="12"/>
        <v>134565</v>
      </c>
      <c r="Q43" s="23">
        <f t="shared" si="13"/>
        <v>46795</v>
      </c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</row>
    <row r="44" spans="2:41" ht="16.5" customHeight="1" x14ac:dyDescent="0.3">
      <c r="B44" s="28">
        <v>2039</v>
      </c>
      <c r="C44" s="21">
        <v>120350</v>
      </c>
      <c r="D44" s="21">
        <v>10915</v>
      </c>
      <c r="E44" s="100">
        <f t="shared" si="9"/>
        <v>131265</v>
      </c>
      <c r="F44" s="21">
        <v>12370</v>
      </c>
      <c r="G44" s="21">
        <v>25445</v>
      </c>
      <c r="H44" s="100">
        <f t="shared" si="10"/>
        <v>37815</v>
      </c>
      <c r="I44" s="21">
        <v>3140</v>
      </c>
      <c r="J44" s="21">
        <v>9895</v>
      </c>
      <c r="K44" s="100">
        <f t="shared" si="8"/>
        <v>13035</v>
      </c>
      <c r="L44" s="21">
        <v>31575</v>
      </c>
      <c r="M44" s="21">
        <v>4500</v>
      </c>
      <c r="N44" s="21">
        <v>4735</v>
      </c>
      <c r="O44" s="100">
        <f t="shared" si="11"/>
        <v>222925</v>
      </c>
      <c r="P44" s="100">
        <f t="shared" si="12"/>
        <v>134405</v>
      </c>
      <c r="Q44" s="100">
        <f t="shared" si="13"/>
        <v>47710</v>
      </c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</row>
    <row r="45" spans="2:41" ht="7.9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</row>
    <row r="46" spans="2:41" ht="16.5" customHeight="1" x14ac:dyDescent="0.3">
      <c r="B46" s="25">
        <v>2040</v>
      </c>
      <c r="C46" s="22">
        <v>120215</v>
      </c>
      <c r="D46" s="22">
        <v>10900</v>
      </c>
      <c r="E46" s="23">
        <f t="shared" si="9"/>
        <v>131115</v>
      </c>
      <c r="F46" s="22">
        <v>12535</v>
      </c>
      <c r="G46" s="22">
        <v>26030</v>
      </c>
      <c r="H46" s="23">
        <f t="shared" si="10"/>
        <v>38565</v>
      </c>
      <c r="I46" s="22">
        <v>3165</v>
      </c>
      <c r="J46" s="22">
        <v>10070</v>
      </c>
      <c r="K46" s="23">
        <f t="shared" si="8"/>
        <v>13235</v>
      </c>
      <c r="L46" s="22">
        <v>31805</v>
      </c>
      <c r="M46" s="22">
        <v>4615</v>
      </c>
      <c r="N46" s="22">
        <v>4740</v>
      </c>
      <c r="O46" s="23">
        <f>E46+H46+K46+L46+M46+N46</f>
        <v>224075</v>
      </c>
      <c r="P46" s="23">
        <f t="shared" si="12"/>
        <v>134280</v>
      </c>
      <c r="Q46" s="23">
        <f t="shared" si="13"/>
        <v>48635</v>
      </c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</row>
    <row r="47" spans="2:41" ht="16.5" customHeight="1" x14ac:dyDescent="0.3">
      <c r="B47" s="28">
        <v>2041</v>
      </c>
      <c r="C47" s="21">
        <v>120105</v>
      </c>
      <c r="D47" s="21">
        <v>10880</v>
      </c>
      <c r="E47" s="100">
        <f t="shared" si="9"/>
        <v>130985</v>
      </c>
      <c r="F47" s="21">
        <v>12705</v>
      </c>
      <c r="G47" s="21">
        <v>26615</v>
      </c>
      <c r="H47" s="100">
        <f t="shared" si="10"/>
        <v>39320</v>
      </c>
      <c r="I47" s="21">
        <v>3190</v>
      </c>
      <c r="J47" s="21">
        <v>10245</v>
      </c>
      <c r="K47" s="100">
        <f t="shared" si="8"/>
        <v>13435</v>
      </c>
      <c r="L47" s="21">
        <v>32030</v>
      </c>
      <c r="M47" s="21">
        <v>4740</v>
      </c>
      <c r="N47" s="21">
        <v>4750</v>
      </c>
      <c r="O47" s="100">
        <f t="shared" ref="O47" si="14">E47+H47+K47+L47+M47+N47</f>
        <v>225260</v>
      </c>
      <c r="P47" s="100">
        <f t="shared" si="12"/>
        <v>134175</v>
      </c>
      <c r="Q47" s="100">
        <f t="shared" si="13"/>
        <v>49565</v>
      </c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</row>
    <row r="48" spans="2:41" ht="16.5" customHeight="1" x14ac:dyDescent="0.3">
      <c r="B48" s="25">
        <v>2042</v>
      </c>
      <c r="C48" s="22">
        <v>120020</v>
      </c>
      <c r="D48" s="22">
        <v>10870</v>
      </c>
      <c r="E48" s="23">
        <f t="shared" si="9"/>
        <v>130890</v>
      </c>
      <c r="F48" s="22">
        <v>12880</v>
      </c>
      <c r="G48" s="22">
        <v>27195</v>
      </c>
      <c r="H48" s="23">
        <f t="shared" si="10"/>
        <v>40075</v>
      </c>
      <c r="I48" s="22">
        <v>3215</v>
      </c>
      <c r="J48" s="22">
        <v>10420</v>
      </c>
      <c r="K48" s="23">
        <f t="shared" si="8"/>
        <v>13635</v>
      </c>
      <c r="L48" s="22">
        <v>32255</v>
      </c>
      <c r="M48" s="22">
        <v>4860</v>
      </c>
      <c r="N48" s="22">
        <v>4755</v>
      </c>
      <c r="O48" s="23">
        <f>E48+H48+K48+L48+M48+N48</f>
        <v>226470</v>
      </c>
      <c r="P48" s="23">
        <f t="shared" si="12"/>
        <v>134105</v>
      </c>
      <c r="Q48" s="23">
        <f t="shared" si="13"/>
        <v>50495</v>
      </c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</row>
    <row r="49" spans="2:41" ht="16.5" customHeight="1" x14ac:dyDescent="0.3">
      <c r="B49" s="28">
        <v>2043</v>
      </c>
      <c r="C49" s="21">
        <v>119960</v>
      </c>
      <c r="D49" s="21">
        <v>10865</v>
      </c>
      <c r="E49" s="100">
        <f t="shared" si="9"/>
        <v>130825</v>
      </c>
      <c r="F49" s="21">
        <v>13065</v>
      </c>
      <c r="G49" s="21">
        <v>27765</v>
      </c>
      <c r="H49" s="100">
        <f t="shared" si="10"/>
        <v>40830</v>
      </c>
      <c r="I49" s="21">
        <v>3240</v>
      </c>
      <c r="J49" s="21">
        <v>10590</v>
      </c>
      <c r="K49" s="100">
        <f t="shared" si="8"/>
        <v>13830</v>
      </c>
      <c r="L49" s="21">
        <v>32480</v>
      </c>
      <c r="M49" s="21">
        <v>4980</v>
      </c>
      <c r="N49" s="21">
        <v>4765</v>
      </c>
      <c r="O49" s="100">
        <f t="shared" ref="O49:O50" si="15">E49+H49+K49+L49+M49+N49</f>
        <v>227710</v>
      </c>
      <c r="P49" s="100">
        <f t="shared" si="12"/>
        <v>134065</v>
      </c>
      <c r="Q49" s="100">
        <f t="shared" si="13"/>
        <v>51420</v>
      </c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</row>
    <row r="50" spans="2:41" ht="16.5" customHeight="1" x14ac:dyDescent="0.3">
      <c r="B50" s="25">
        <v>2044</v>
      </c>
      <c r="C50" s="22">
        <v>119930</v>
      </c>
      <c r="D50" s="22">
        <v>10860</v>
      </c>
      <c r="E50" s="23">
        <f t="shared" si="9"/>
        <v>130790</v>
      </c>
      <c r="F50" s="22">
        <v>13255</v>
      </c>
      <c r="G50" s="22">
        <v>28325</v>
      </c>
      <c r="H50" s="23">
        <f t="shared" si="10"/>
        <v>41580</v>
      </c>
      <c r="I50" s="22">
        <v>3265</v>
      </c>
      <c r="J50" s="22">
        <v>10760</v>
      </c>
      <c r="K50" s="23">
        <f t="shared" si="8"/>
        <v>14025</v>
      </c>
      <c r="L50" s="22">
        <v>32705</v>
      </c>
      <c r="M50" s="22">
        <v>5105</v>
      </c>
      <c r="N50" s="22">
        <v>4770</v>
      </c>
      <c r="O50" s="23">
        <f t="shared" si="15"/>
        <v>228975</v>
      </c>
      <c r="P50" s="23">
        <f t="shared" si="12"/>
        <v>134055</v>
      </c>
      <c r="Q50" s="23">
        <f t="shared" si="13"/>
        <v>52340</v>
      </c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</row>
    <row r="51" spans="2:41" ht="10.35" customHeight="1" x14ac:dyDescent="0.3">
      <c r="B51" s="29"/>
      <c r="C51" s="27"/>
      <c r="D51" s="27"/>
      <c r="E51" s="27"/>
      <c r="F51" s="27"/>
      <c r="G51" s="27"/>
      <c r="H51" s="27"/>
      <c r="I51" s="27"/>
      <c r="J51" s="27"/>
      <c r="K51" s="103"/>
      <c r="L51" s="27"/>
      <c r="M51" s="27"/>
      <c r="N51" s="27"/>
      <c r="O51" s="103"/>
      <c r="P51" s="103"/>
      <c r="Q51" s="103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</row>
    <row r="52" spans="2:41" ht="15" customHeight="1" x14ac:dyDescent="0.3">
      <c r="B52" s="36" t="s">
        <v>5</v>
      </c>
      <c r="C52" s="22"/>
      <c r="D52" s="22"/>
      <c r="E52" s="23"/>
      <c r="F52" s="22"/>
      <c r="G52" s="22"/>
      <c r="H52" s="23"/>
      <c r="I52" s="22"/>
      <c r="J52" s="22"/>
      <c r="K52" s="23"/>
      <c r="L52" s="22"/>
      <c r="M52" s="22"/>
      <c r="N52" s="22"/>
      <c r="O52" s="23"/>
      <c r="P52" s="23"/>
      <c r="Q52" s="107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</row>
    <row r="53" spans="2:41" ht="15" customHeight="1" x14ac:dyDescent="0.3">
      <c r="B53" s="25" t="s">
        <v>6</v>
      </c>
      <c r="C53" s="30">
        <f>RATE(2023-2010,,-C10,C23)</f>
        <v>-8.1187647842510344E-3</v>
      </c>
      <c r="D53" s="30">
        <f t="shared" ref="D53:Q53" si="16">RATE(2023-2010,,-D10,D23)</f>
        <v>-2.4092688096653936E-2</v>
      </c>
      <c r="E53" s="30">
        <f t="shared" si="16"/>
        <v>-9.6175260901963776E-3</v>
      </c>
      <c r="F53" s="30">
        <f t="shared" si="16"/>
        <v>1.088573953337397E-2</v>
      </c>
      <c r="G53" s="30">
        <f t="shared" si="16"/>
        <v>2.8604475410106262E-2</v>
      </c>
      <c r="H53" s="30">
        <f t="shared" si="16"/>
        <v>2.1096488694306529E-2</v>
      </c>
      <c r="I53" s="30">
        <f t="shared" si="16"/>
        <v>-1.9843120660996708E-2</v>
      </c>
      <c r="J53" s="30">
        <f t="shared" si="16"/>
        <v>7.3000761329541815E-3</v>
      </c>
      <c r="K53" s="30">
        <f t="shared" si="16"/>
        <v>-1.3588142419043753E-3</v>
      </c>
      <c r="L53" s="30">
        <f t="shared" si="16"/>
        <v>9.8718116731682307E-3</v>
      </c>
      <c r="M53" s="30">
        <f>RATE(2023-2010,,-M10,M23)</f>
        <v>-6.4862276041649958E-2</v>
      </c>
      <c r="N53" s="30">
        <f t="shared" si="16"/>
        <v>-1.7975139246480452E-2</v>
      </c>
      <c r="O53" s="30">
        <f t="shared" si="16"/>
        <v>-4.8350885402954347E-3</v>
      </c>
      <c r="P53" s="30">
        <f t="shared" si="16"/>
        <v>-9.8347859967414936E-3</v>
      </c>
      <c r="Q53" s="30">
        <f t="shared" si="16"/>
        <v>1.8010741405605605E-2</v>
      </c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</row>
    <row r="54" spans="2:41" ht="15" customHeight="1" x14ac:dyDescent="0.3">
      <c r="B54" s="28" t="s">
        <v>1</v>
      </c>
      <c r="C54" s="31">
        <f>RATE(2024-2023,,-C23,C26)</f>
        <v>-4.1836002868754938E-3</v>
      </c>
      <c r="D54" s="31">
        <f t="shared" ref="D54:Q54" si="17">RATE(2024-2023,,-D23,D26)</f>
        <v>-5.1813471502590528E-3</v>
      </c>
      <c r="E54" s="31">
        <f t="shared" si="17"/>
        <v>-4.2678923177939046E-3</v>
      </c>
      <c r="F54" s="31">
        <f t="shared" si="17"/>
        <v>6.9541029207232322E-3</v>
      </c>
      <c r="G54" s="31">
        <f t="shared" si="17"/>
        <v>2.8666264333132171E-2</v>
      </c>
      <c r="H54" s="31">
        <f t="shared" si="17"/>
        <v>2.010601352586365E-2</v>
      </c>
      <c r="I54" s="31">
        <f t="shared" si="17"/>
        <v>5.4249547920433268E-3</v>
      </c>
      <c r="J54" s="31">
        <f t="shared" si="17"/>
        <v>2.0949720670391043E-2</v>
      </c>
      <c r="K54" s="31">
        <f t="shared" si="17"/>
        <v>1.6624685138539097E-2</v>
      </c>
      <c r="L54" s="31">
        <f t="shared" si="17"/>
        <v>3.7286931818182119E-3</v>
      </c>
      <c r="M54" s="31">
        <f>RATE(2024-2023,,-M23,M26)</f>
        <v>3.8461538461538561E-2</v>
      </c>
      <c r="N54" s="31">
        <f t="shared" si="17"/>
        <v>7.7951002227172562E-3</v>
      </c>
      <c r="O54" s="31">
        <f t="shared" si="17"/>
        <v>1.7880131597769035E-3</v>
      </c>
      <c r="P54" s="31">
        <f t="shared" si="17"/>
        <v>-4.07623270282824E-3</v>
      </c>
      <c r="Q54" s="31">
        <f t="shared" si="17"/>
        <v>2.0281037230189636E-2</v>
      </c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</row>
    <row r="55" spans="2:41" ht="15" customHeight="1" x14ac:dyDescent="0.3">
      <c r="B55" s="25" t="s">
        <v>2</v>
      </c>
      <c r="C55" s="30">
        <f>RATE(2034-2024,,-C26,C38)</f>
        <v>-2.9311722935768292E-3</v>
      </c>
      <c r="D55" s="30">
        <f t="shared" ref="D55:Q55" si="18">RATE(2034-2024,,-D26,D38)</f>
        <v>-4.0216595563031853E-3</v>
      </c>
      <c r="E55" s="30">
        <f t="shared" si="18"/>
        <v>-3.0228009434981706E-3</v>
      </c>
      <c r="F55" s="30">
        <f t="shared" si="18"/>
        <v>7.3057238201505144E-3</v>
      </c>
      <c r="G55" s="30">
        <f t="shared" si="18"/>
        <v>2.8269086206580137E-2</v>
      </c>
      <c r="H55" s="30">
        <f t="shared" si="18"/>
        <v>2.0565203388798425E-2</v>
      </c>
      <c r="I55" s="30">
        <f t="shared" si="18"/>
        <v>8.1479052133766761E-3</v>
      </c>
      <c r="J55" s="30">
        <f t="shared" si="18"/>
        <v>2.1185960541044137E-2</v>
      </c>
      <c r="K55" s="30">
        <f t="shared" si="18"/>
        <v>1.7741411408005458E-2</v>
      </c>
      <c r="L55" s="30">
        <f t="shared" si="18"/>
        <v>7.4408710039553794E-3</v>
      </c>
      <c r="M55" s="30">
        <f t="shared" si="18"/>
        <v>3.2407508397266915E-2</v>
      </c>
      <c r="N55" s="30">
        <f t="shared" si="18"/>
        <v>3.6948627887021315E-3</v>
      </c>
      <c r="O55" s="30">
        <f t="shared" si="18"/>
        <v>3.5504537768051925E-3</v>
      </c>
      <c r="P55" s="30">
        <f t="shared" si="18"/>
        <v>-2.7884740903246098E-3</v>
      </c>
      <c r="Q55" s="30">
        <f t="shared" si="18"/>
        <v>2.0694341112826729E-2</v>
      </c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</row>
    <row r="56" spans="2:41" ht="15" customHeight="1" x14ac:dyDescent="0.3">
      <c r="B56" s="28" t="s">
        <v>3</v>
      </c>
      <c r="C56" s="31">
        <f>RATE(2044-2024,,-C26,C50)</f>
        <v>-2.0541602616914213E-3</v>
      </c>
      <c r="D56" s="31">
        <f t="shared" ref="D56:Q56" si="19">RATE(2044-2024,,-D26,D50)</f>
        <v>-2.9455703080468413E-3</v>
      </c>
      <c r="E56" s="31">
        <f t="shared" si="19"/>
        <v>-2.1288175956267184E-3</v>
      </c>
      <c r="F56" s="31">
        <f t="shared" si="19"/>
        <v>1.0014236463083952E-2</v>
      </c>
      <c r="G56" s="31">
        <f t="shared" si="19"/>
        <v>2.5719579502344495E-2</v>
      </c>
      <c r="H56" s="31">
        <f t="shared" si="19"/>
        <v>2.0140813184446722E-2</v>
      </c>
      <c r="I56" s="31">
        <f t="shared" si="19"/>
        <v>8.0728529116785887E-3</v>
      </c>
      <c r="J56" s="31">
        <f t="shared" si="19"/>
        <v>1.9517640577659222E-2</v>
      </c>
      <c r="K56" s="31">
        <f t="shared" si="19"/>
        <v>1.6601123162158206E-2</v>
      </c>
      <c r="L56" s="31">
        <f t="shared" si="19"/>
        <v>7.3218587456792749E-3</v>
      </c>
      <c r="M56" s="31">
        <f t="shared" si="19"/>
        <v>2.9845638752562593E-2</v>
      </c>
      <c r="N56" s="31">
        <f t="shared" si="19"/>
        <v>2.6399148420667771E-3</v>
      </c>
      <c r="O56" s="31">
        <f t="shared" si="19"/>
        <v>4.3095305100961222E-3</v>
      </c>
      <c r="P56" s="31">
        <f t="shared" si="19"/>
        <v>-1.9046054044696979E-3</v>
      </c>
      <c r="Q56" s="31">
        <f t="shared" si="19"/>
        <v>2.0012047443180171E-2</v>
      </c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</row>
    <row r="57" spans="2:41" x14ac:dyDescent="0.3">
      <c r="B57" s="108" t="s">
        <v>31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09"/>
      <c r="P57" s="11"/>
      <c r="Q57" s="11"/>
    </row>
    <row r="58" spans="2:41" ht="14.4" x14ac:dyDescent="0.3">
      <c r="B58" s="12" t="s">
        <v>32</v>
      </c>
      <c r="C58" s="12"/>
      <c r="D58" s="12"/>
      <c r="E58" s="12"/>
      <c r="F58" s="12"/>
      <c r="G58" s="12"/>
      <c r="H58" s="12"/>
      <c r="I58" s="12"/>
      <c r="O58" s="110"/>
    </row>
    <row r="59" spans="2:41" ht="14.4" x14ac:dyDescent="0.3">
      <c r="B59" s="12" t="s">
        <v>33</v>
      </c>
      <c r="C59" s="12"/>
      <c r="D59" s="12"/>
      <c r="E59" s="12"/>
      <c r="F59" s="12"/>
      <c r="G59" s="12"/>
      <c r="H59" s="12"/>
      <c r="I59" s="12"/>
      <c r="O59" s="110"/>
    </row>
    <row r="60" spans="2:4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41" ht="15.6" customHeight="1" x14ac:dyDescent="0.3">
      <c r="C61" s="111"/>
      <c r="E61" s="111"/>
      <c r="H61" s="111"/>
      <c r="K61" s="111"/>
      <c r="L61" s="10"/>
      <c r="M61" s="10"/>
      <c r="N61" s="10"/>
      <c r="O61" s="111"/>
      <c r="P61" s="10"/>
      <c r="Q61" s="10"/>
    </row>
    <row r="62" spans="2:41" ht="14.1" customHeight="1" x14ac:dyDescent="0.3"/>
    <row r="63" spans="2:41" ht="14.1" customHeight="1" x14ac:dyDescent="0.3"/>
    <row r="64" spans="2:41" ht="14.1" customHeight="1" x14ac:dyDescent="0.3"/>
  </sheetData>
  <printOptions horizontalCentered="1" gridLinesSet="0"/>
  <pageMargins left="0.5" right="0.33" top="0.31" bottom="0.2" header="0.25" footer="0.17"/>
  <pageSetup scale="7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B7FC-20D5-421F-B65C-ABF00BE6C81B}">
  <sheetPr>
    <pageSetUpPr fitToPage="1"/>
  </sheetPr>
  <dimension ref="B1:AQ62"/>
  <sheetViews>
    <sheetView showGridLines="0" zoomScale="70" zoomScaleNormal="70" workbookViewId="0">
      <pane ySplit="10" topLeftCell="A22" activePane="bottomLeft" state="frozen"/>
      <selection pane="bottomLeft" activeCell="T1" sqref="T1"/>
    </sheetView>
  </sheetViews>
  <sheetFormatPr defaultColWidth="9.109375" defaultRowHeight="13.8" x14ac:dyDescent="0.3"/>
  <cols>
    <col min="1" max="1" width="9.109375" style="2"/>
    <col min="2" max="2" width="15.88671875" style="6" customWidth="1"/>
    <col min="3" max="3" width="9.5546875" style="6" customWidth="1"/>
    <col min="4" max="4" width="9.33203125" style="6" customWidth="1"/>
    <col min="5" max="5" width="9.88671875" style="6" customWidth="1"/>
    <col min="6" max="6" width="8.77734375" style="6" customWidth="1"/>
    <col min="7" max="7" width="8.5546875" style="6" customWidth="1"/>
    <col min="8" max="8" width="9.88671875" style="6" customWidth="1"/>
    <col min="9" max="10" width="8.44140625" style="6" customWidth="1"/>
    <col min="11" max="11" width="8.6640625" style="6" customWidth="1"/>
    <col min="12" max="12" width="11" style="6" customWidth="1"/>
    <col min="13" max="13" width="14.109375" style="6" customWidth="1"/>
    <col min="14" max="14" width="7.5546875" style="6" customWidth="1"/>
    <col min="15" max="15" width="11.5546875" style="6" customWidth="1"/>
    <col min="16" max="17" width="10.44140625" style="6" customWidth="1"/>
    <col min="18" max="18" width="8.109375" style="6" customWidth="1"/>
    <col min="19" max="19" width="11.44140625" style="2" bestFit="1" customWidth="1"/>
    <col min="20" max="16384" width="9.109375" style="2"/>
  </cols>
  <sheetData>
    <row r="1" spans="2:43" ht="18" x14ac:dyDescent="0.35">
      <c r="B1" s="4" t="s">
        <v>34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U1" s="1"/>
    </row>
    <row r="2" spans="2:43" ht="9" customHeight="1" x14ac:dyDescent="0.3">
      <c r="B2" s="5"/>
      <c r="C2" s="8"/>
      <c r="D2" s="8"/>
      <c r="E2" s="8"/>
      <c r="F2" s="8"/>
      <c r="G2" s="8"/>
      <c r="H2" s="8"/>
      <c r="I2" s="8"/>
      <c r="J2" s="8"/>
      <c r="O2" s="8"/>
      <c r="U2" s="1"/>
    </row>
    <row r="3" spans="2:43" ht="21" x14ac:dyDescent="0.4">
      <c r="B3" s="7" t="s">
        <v>35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S3" s="75"/>
    </row>
    <row r="4" spans="2:43" ht="15.6" x14ac:dyDescent="0.3">
      <c r="B4" s="9" t="s">
        <v>36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43" ht="9" customHeight="1" x14ac:dyDescent="0.3"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2:43" s="66" customFormat="1" ht="18" customHeight="1" x14ac:dyDescent="0.3">
      <c r="B6" s="63"/>
      <c r="C6" s="64" t="s">
        <v>13</v>
      </c>
      <c r="D6" s="64"/>
      <c r="E6" s="64"/>
      <c r="F6" s="64"/>
      <c r="G6" s="64"/>
      <c r="H6" s="64"/>
      <c r="I6" s="63"/>
      <c r="J6" s="63"/>
      <c r="K6" s="63"/>
      <c r="L6" s="94"/>
      <c r="M6" s="94"/>
      <c r="N6" s="94"/>
      <c r="O6" s="72" t="s">
        <v>8</v>
      </c>
      <c r="P6" s="94"/>
      <c r="Q6" s="94"/>
      <c r="R6" s="65"/>
    </row>
    <row r="7" spans="2:43" s="66" customFormat="1" ht="18" customHeight="1" x14ac:dyDescent="0.3">
      <c r="B7" s="63"/>
      <c r="C7" s="64" t="s">
        <v>14</v>
      </c>
      <c r="D7" s="64"/>
      <c r="E7" s="64"/>
      <c r="F7" s="95" t="s">
        <v>15</v>
      </c>
      <c r="G7" s="95"/>
      <c r="H7" s="95"/>
      <c r="I7" s="64" t="s">
        <v>16</v>
      </c>
      <c r="J7" s="64"/>
      <c r="K7" s="64"/>
      <c r="L7" s="63"/>
      <c r="M7" s="63"/>
      <c r="N7" s="63"/>
      <c r="O7" s="72" t="s">
        <v>17</v>
      </c>
      <c r="P7" s="63"/>
      <c r="Q7" s="63"/>
      <c r="R7" s="65"/>
    </row>
    <row r="8" spans="2:43" ht="32.1" customHeight="1" x14ac:dyDescent="0.3">
      <c r="B8" s="16" t="s">
        <v>18</v>
      </c>
      <c r="C8" s="17" t="s">
        <v>19</v>
      </c>
      <c r="D8" s="17" t="s">
        <v>20</v>
      </c>
      <c r="E8" s="18" t="s">
        <v>8</v>
      </c>
      <c r="F8" s="17" t="s">
        <v>21</v>
      </c>
      <c r="G8" s="17" t="s">
        <v>22</v>
      </c>
      <c r="H8" s="18" t="s">
        <v>8</v>
      </c>
      <c r="I8" s="96" t="s">
        <v>14</v>
      </c>
      <c r="J8" s="96" t="s">
        <v>15</v>
      </c>
      <c r="K8" s="96" t="s">
        <v>8</v>
      </c>
      <c r="L8" s="73" t="s">
        <v>23</v>
      </c>
      <c r="M8" s="73" t="s">
        <v>24</v>
      </c>
      <c r="N8" s="19" t="s">
        <v>25</v>
      </c>
      <c r="O8" s="72" t="s">
        <v>37</v>
      </c>
      <c r="P8" s="73" t="s">
        <v>27</v>
      </c>
      <c r="Q8" s="73" t="s">
        <v>28</v>
      </c>
      <c r="R8" s="3"/>
    </row>
    <row r="9" spans="2:43" ht="15.6" x14ac:dyDescent="0.3">
      <c r="B9" s="13" t="s">
        <v>29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12"/>
      <c r="P9" s="113"/>
      <c r="Q9" s="113"/>
    </row>
    <row r="10" spans="2:43" ht="16.5" customHeight="1" x14ac:dyDescent="0.3">
      <c r="B10" s="24">
        <v>2010</v>
      </c>
      <c r="C10" s="22">
        <v>12160.696</v>
      </c>
      <c r="D10" s="22">
        <v>1818.143</v>
      </c>
      <c r="E10" s="23">
        <f t="shared" ref="E10:E21" si="0">C10+D10</f>
        <v>13978.839</v>
      </c>
      <c r="F10" s="22">
        <v>2324.712</v>
      </c>
      <c r="G10" s="22">
        <v>3375.0909999999999</v>
      </c>
      <c r="H10" s="23">
        <f t="shared" ref="H10:H21" si="1">F10+G10</f>
        <v>5699.8029999999999</v>
      </c>
      <c r="I10" s="22">
        <v>794.16200000000003</v>
      </c>
      <c r="J10" s="22">
        <v>2610.931</v>
      </c>
      <c r="K10" s="23">
        <f t="shared" ref="K10:K21" si="2">I10+J10</f>
        <v>3405.0929999999998</v>
      </c>
      <c r="L10" s="22">
        <v>1226.367</v>
      </c>
      <c r="M10" s="22">
        <v>310.96899999999999</v>
      </c>
      <c r="N10" s="105">
        <v>180.55699999999999</v>
      </c>
      <c r="O10" s="23">
        <f t="shared" ref="O10:O21" si="3">E10+H10+K10+L10+M10+N10</f>
        <v>24801.628000000001</v>
      </c>
      <c r="P10" s="23">
        <f t="shared" ref="P10:P21" si="4">E10+I10</f>
        <v>14773.001</v>
      </c>
      <c r="Q10" s="23">
        <f t="shared" ref="Q10:Q21" si="5">H10+J10</f>
        <v>8310.7340000000004</v>
      </c>
    </row>
    <row r="11" spans="2:43" ht="16.5" customHeight="1" x14ac:dyDescent="0.3">
      <c r="B11" s="79" t="s">
        <v>30</v>
      </c>
      <c r="C11" s="21">
        <v>11843.885200000006</v>
      </c>
      <c r="D11" s="21">
        <v>1782.2452666666666</v>
      </c>
      <c r="E11" s="100">
        <f t="shared" si="0"/>
        <v>13626.130466666673</v>
      </c>
      <c r="F11" s="21">
        <v>2463.2148811198622</v>
      </c>
      <c r="G11" s="21">
        <v>3407.2922359999998</v>
      </c>
      <c r="H11" s="100">
        <f t="shared" si="1"/>
        <v>5870.5071171198615</v>
      </c>
      <c r="I11" s="21">
        <v>757.2</v>
      </c>
      <c r="J11" s="21">
        <v>2653.8</v>
      </c>
      <c r="K11" s="100">
        <f t="shared" si="2"/>
        <v>3411</v>
      </c>
      <c r="L11" s="21">
        <v>1203</v>
      </c>
      <c r="M11" s="21">
        <v>278</v>
      </c>
      <c r="N11" s="114">
        <v>181.37780246518645</v>
      </c>
      <c r="O11" s="100">
        <f t="shared" si="3"/>
        <v>24570.015386251722</v>
      </c>
      <c r="P11" s="100">
        <f t="shared" si="4"/>
        <v>14383.330466666674</v>
      </c>
      <c r="Q11" s="100">
        <f t="shared" si="5"/>
        <v>8524.3071171198608</v>
      </c>
    </row>
    <row r="12" spans="2:43" ht="16.5" customHeight="1" x14ac:dyDescent="0.3">
      <c r="B12" s="24">
        <v>2012</v>
      </c>
      <c r="C12" s="22">
        <v>11440.714</v>
      </c>
      <c r="D12" s="22">
        <v>1765.5049999999994</v>
      </c>
      <c r="E12" s="23">
        <f t="shared" si="0"/>
        <v>13206.218999999999</v>
      </c>
      <c r="F12" s="22">
        <v>2732.9367693352756</v>
      </c>
      <c r="G12" s="22">
        <v>3418.4705000000008</v>
      </c>
      <c r="H12" s="23">
        <f t="shared" si="1"/>
        <v>6151.4072693352764</v>
      </c>
      <c r="I12" s="22">
        <v>731.03200000000004</v>
      </c>
      <c r="J12" s="22">
        <v>2722.8449999999998</v>
      </c>
      <c r="K12" s="23">
        <f t="shared" si="2"/>
        <v>3453.877</v>
      </c>
      <c r="L12" s="22">
        <v>1242.992</v>
      </c>
      <c r="M12" s="22">
        <v>169.155</v>
      </c>
      <c r="N12" s="105">
        <v>179.73699999999999</v>
      </c>
      <c r="O12" s="23">
        <f t="shared" si="3"/>
        <v>24403.387269335275</v>
      </c>
      <c r="P12" s="23">
        <f t="shared" si="4"/>
        <v>13937.250999999998</v>
      </c>
      <c r="Q12" s="23">
        <f t="shared" si="5"/>
        <v>8874.2522693352767</v>
      </c>
    </row>
    <row r="13" spans="2:43" ht="16.5" customHeight="1" x14ac:dyDescent="0.3">
      <c r="B13" s="20">
        <v>2013</v>
      </c>
      <c r="C13" s="21">
        <v>10706.431</v>
      </c>
      <c r="D13" s="21">
        <v>1645.9360000000004</v>
      </c>
      <c r="E13" s="100">
        <f t="shared" si="0"/>
        <v>12352.367</v>
      </c>
      <c r="F13" s="21">
        <v>2587.2000000000007</v>
      </c>
      <c r="G13" s="21">
        <v>3488.4092999999998</v>
      </c>
      <c r="H13" s="100">
        <f t="shared" si="1"/>
        <v>6075.6093000000001</v>
      </c>
      <c r="I13" s="21">
        <v>636.41499999999996</v>
      </c>
      <c r="J13" s="21">
        <v>2312.3130000000001</v>
      </c>
      <c r="K13" s="100">
        <f t="shared" si="2"/>
        <v>2948.7280000000001</v>
      </c>
      <c r="L13" s="21">
        <v>1190.952</v>
      </c>
      <c r="M13" s="21">
        <v>173.114</v>
      </c>
      <c r="N13" s="114">
        <v>135.179</v>
      </c>
      <c r="O13" s="100">
        <f t="shared" si="3"/>
        <v>22875.949300000004</v>
      </c>
      <c r="P13" s="100">
        <f t="shared" si="4"/>
        <v>12988.781999999999</v>
      </c>
      <c r="Q13" s="100">
        <f t="shared" si="5"/>
        <v>8387.9223000000002</v>
      </c>
    </row>
    <row r="14" spans="2:43" ht="16.5" customHeight="1" x14ac:dyDescent="0.3">
      <c r="B14" s="24">
        <v>2014</v>
      </c>
      <c r="C14" s="22">
        <v>10394.829</v>
      </c>
      <c r="D14" s="22">
        <v>1572.5836000000006</v>
      </c>
      <c r="E14" s="23">
        <f t="shared" si="0"/>
        <v>11967.4126</v>
      </c>
      <c r="F14" s="22">
        <v>2612.9789999999989</v>
      </c>
      <c r="G14" s="22">
        <v>3881.1047999999992</v>
      </c>
      <c r="H14" s="23">
        <f t="shared" si="1"/>
        <v>6494.0837999999985</v>
      </c>
      <c r="I14" s="22">
        <v>818.36300000000006</v>
      </c>
      <c r="J14" s="22">
        <v>2423.9749999999999</v>
      </c>
      <c r="K14" s="23">
        <f t="shared" si="2"/>
        <v>3242.3379999999997</v>
      </c>
      <c r="L14" s="22">
        <v>1243.5899999999999</v>
      </c>
      <c r="M14" s="22">
        <v>165.49700000000001</v>
      </c>
      <c r="N14" s="105">
        <v>158.262</v>
      </c>
      <c r="O14" s="23">
        <f t="shared" si="3"/>
        <v>23271.183399999994</v>
      </c>
      <c r="P14" s="23">
        <f t="shared" si="4"/>
        <v>12785.775599999999</v>
      </c>
      <c r="Q14" s="23">
        <f t="shared" si="5"/>
        <v>8918.0587999999989</v>
      </c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</row>
    <row r="15" spans="2:43" ht="16.5" customHeight="1" x14ac:dyDescent="0.3">
      <c r="B15" s="20">
        <v>2015</v>
      </c>
      <c r="C15" s="21">
        <v>11217.004999999999</v>
      </c>
      <c r="D15" s="21">
        <v>1607.8230000000001</v>
      </c>
      <c r="E15" s="100">
        <f t="shared" si="0"/>
        <v>12824.828</v>
      </c>
      <c r="F15" s="21">
        <v>2537.9130000000005</v>
      </c>
      <c r="G15" s="21">
        <v>3837.2909999999993</v>
      </c>
      <c r="H15" s="100">
        <f t="shared" si="1"/>
        <v>6375.2039999999997</v>
      </c>
      <c r="I15" s="21">
        <v>797.87</v>
      </c>
      <c r="J15" s="21">
        <v>2496.2469999999998</v>
      </c>
      <c r="K15" s="100">
        <f t="shared" si="2"/>
        <v>3294.1169999999997</v>
      </c>
      <c r="L15" s="21">
        <v>1294.9849999999999</v>
      </c>
      <c r="M15" s="21">
        <v>190.77199999999999</v>
      </c>
      <c r="N15" s="114">
        <v>161.95699999999999</v>
      </c>
      <c r="O15" s="100">
        <f t="shared" si="3"/>
        <v>24141.862999999998</v>
      </c>
      <c r="P15" s="100">
        <f t="shared" si="4"/>
        <v>13622.698</v>
      </c>
      <c r="Q15" s="100">
        <f t="shared" si="5"/>
        <v>8871.4509999999991</v>
      </c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</row>
    <row r="16" spans="2:43" ht="16.5" customHeight="1" x14ac:dyDescent="0.3">
      <c r="B16" s="24">
        <v>2016</v>
      </c>
      <c r="C16" s="22">
        <v>11865.206</v>
      </c>
      <c r="D16" s="22">
        <v>1682.9290000000001</v>
      </c>
      <c r="E16" s="23">
        <f t="shared" si="0"/>
        <v>13548.135</v>
      </c>
      <c r="F16" s="22">
        <v>2707.6895189292541</v>
      </c>
      <c r="G16" s="22">
        <v>3846.7208672727265</v>
      </c>
      <c r="H16" s="23">
        <f t="shared" si="1"/>
        <v>6554.4103862019801</v>
      </c>
      <c r="I16" s="22">
        <v>780.20500000000004</v>
      </c>
      <c r="J16" s="22">
        <v>2347.864</v>
      </c>
      <c r="K16" s="23">
        <f t="shared" si="2"/>
        <v>3128.069</v>
      </c>
      <c r="L16" s="22">
        <v>1223.6379999999999</v>
      </c>
      <c r="M16" s="22">
        <v>186.62700000000001</v>
      </c>
      <c r="N16" s="105">
        <v>192.98099999999999</v>
      </c>
      <c r="O16" s="23">
        <f t="shared" si="3"/>
        <v>24833.860386201977</v>
      </c>
      <c r="P16" s="23">
        <f t="shared" si="4"/>
        <v>14328.34</v>
      </c>
      <c r="Q16" s="23">
        <f t="shared" si="5"/>
        <v>8902.2743862019797</v>
      </c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</row>
    <row r="17" spans="2:43" ht="16.5" customHeight="1" x14ac:dyDescent="0.3">
      <c r="B17" s="28">
        <v>2017</v>
      </c>
      <c r="C17" s="21">
        <v>12047.094999999999</v>
      </c>
      <c r="D17" s="21">
        <v>1536.404</v>
      </c>
      <c r="E17" s="100">
        <f t="shared" si="0"/>
        <v>13583.499</v>
      </c>
      <c r="F17" s="21">
        <v>2624.877471910112</v>
      </c>
      <c r="G17" s="21">
        <v>4065.2070000000008</v>
      </c>
      <c r="H17" s="100">
        <f t="shared" si="1"/>
        <v>6690.0844719101133</v>
      </c>
      <c r="I17" s="21">
        <v>782.346</v>
      </c>
      <c r="J17" s="21">
        <v>2537.6640000000002</v>
      </c>
      <c r="K17" s="100">
        <f t="shared" si="2"/>
        <v>3320.01</v>
      </c>
      <c r="L17" s="21">
        <v>1241.086</v>
      </c>
      <c r="M17" s="21">
        <v>209.29400000000001</v>
      </c>
      <c r="N17" s="114">
        <v>168.196</v>
      </c>
      <c r="O17" s="100">
        <f t="shared" si="3"/>
        <v>25212.169471910114</v>
      </c>
      <c r="P17" s="100">
        <f t="shared" si="4"/>
        <v>14365.844999999999</v>
      </c>
      <c r="Q17" s="100">
        <f t="shared" si="5"/>
        <v>9227.7484719101139</v>
      </c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</row>
    <row r="18" spans="2:43" ht="16.5" customHeight="1" x14ac:dyDescent="0.3">
      <c r="B18" s="25">
        <v>2018</v>
      </c>
      <c r="C18" s="22">
        <v>12091.522999999999</v>
      </c>
      <c r="D18" s="22">
        <v>1693.865</v>
      </c>
      <c r="E18" s="23">
        <f t="shared" si="0"/>
        <v>13785.387999999999</v>
      </c>
      <c r="F18" s="22">
        <v>2736.105</v>
      </c>
      <c r="G18" s="22">
        <v>4591.7230000000009</v>
      </c>
      <c r="H18" s="23">
        <f t="shared" si="1"/>
        <v>7327.8280000000013</v>
      </c>
      <c r="I18" s="22">
        <v>600.76800000000003</v>
      </c>
      <c r="J18" s="22">
        <v>2321.6849999999999</v>
      </c>
      <c r="K18" s="23">
        <f t="shared" si="2"/>
        <v>2922.453</v>
      </c>
      <c r="L18" s="22">
        <v>1152.549</v>
      </c>
      <c r="M18" s="22">
        <v>186.874</v>
      </c>
      <c r="N18" s="105">
        <v>130.84100000000001</v>
      </c>
      <c r="O18" s="23">
        <f t="shared" si="3"/>
        <v>25505.933000000001</v>
      </c>
      <c r="P18" s="23">
        <f t="shared" si="4"/>
        <v>14386.155999999999</v>
      </c>
      <c r="Q18" s="23">
        <f t="shared" si="5"/>
        <v>9649.5130000000008</v>
      </c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</row>
    <row r="19" spans="2:43" ht="16.5" customHeight="1" x14ac:dyDescent="0.3">
      <c r="B19" s="28">
        <v>2019</v>
      </c>
      <c r="C19" s="21">
        <v>12700.321</v>
      </c>
      <c r="D19" s="21">
        <v>1731.098</v>
      </c>
      <c r="E19" s="100">
        <f t="shared" si="0"/>
        <v>14431.419</v>
      </c>
      <c r="F19" s="21">
        <v>2619.0920000000001</v>
      </c>
      <c r="G19" s="21">
        <v>3926.4850000000001</v>
      </c>
      <c r="H19" s="100">
        <f t="shared" si="1"/>
        <v>6545.5770000000002</v>
      </c>
      <c r="I19" s="21">
        <v>627.92499999999995</v>
      </c>
      <c r="J19" s="21">
        <v>2368.607</v>
      </c>
      <c r="K19" s="100">
        <f t="shared" si="2"/>
        <v>2996.5320000000002</v>
      </c>
      <c r="L19" s="21">
        <v>1268.788</v>
      </c>
      <c r="M19" s="21">
        <v>188.80799999999999</v>
      </c>
      <c r="N19" s="114">
        <v>134.80600000000001</v>
      </c>
      <c r="O19" s="100">
        <f t="shared" si="3"/>
        <v>25565.93</v>
      </c>
      <c r="P19" s="100">
        <f t="shared" si="4"/>
        <v>15059.343999999999</v>
      </c>
      <c r="Q19" s="100">
        <f t="shared" si="5"/>
        <v>8914.1840000000011</v>
      </c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</row>
    <row r="20" spans="2:43" ht="16.5" customHeight="1" x14ac:dyDescent="0.3">
      <c r="B20" s="82">
        <v>2020</v>
      </c>
      <c r="C20" s="83">
        <v>11602.996999999999</v>
      </c>
      <c r="D20" s="83">
        <v>1336.4760000000001</v>
      </c>
      <c r="E20" s="115">
        <f t="shared" si="0"/>
        <v>12939.473</v>
      </c>
      <c r="F20" s="83">
        <v>2344.4290000000001</v>
      </c>
      <c r="G20" s="83">
        <v>3336.2270000000003</v>
      </c>
      <c r="H20" s="115">
        <f t="shared" si="1"/>
        <v>5680.6560000000009</v>
      </c>
      <c r="I20" s="83">
        <v>537.375</v>
      </c>
      <c r="J20" s="83">
        <v>1870.941</v>
      </c>
      <c r="K20" s="115">
        <f t="shared" si="2"/>
        <v>2408.3159999999998</v>
      </c>
      <c r="L20" s="83">
        <v>1175.922</v>
      </c>
      <c r="M20" s="83">
        <v>201.61500000000001</v>
      </c>
      <c r="N20" s="116">
        <v>85.888000000000005</v>
      </c>
      <c r="O20" s="23">
        <f t="shared" si="3"/>
        <v>22491.87</v>
      </c>
      <c r="P20" s="23">
        <f t="shared" si="4"/>
        <v>13476.848</v>
      </c>
      <c r="Q20" s="23">
        <f t="shared" si="5"/>
        <v>7551.5970000000007</v>
      </c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2:43" ht="16.5" customHeight="1" x14ac:dyDescent="0.3">
      <c r="B21" s="28">
        <v>2021</v>
      </c>
      <c r="C21" s="21">
        <v>12807.768000000007</v>
      </c>
      <c r="D21" s="21">
        <v>1494.2809999999999</v>
      </c>
      <c r="E21" s="100">
        <f t="shared" si="0"/>
        <v>14302.049000000006</v>
      </c>
      <c r="F21" s="21">
        <v>2719.652</v>
      </c>
      <c r="G21" s="21">
        <v>4867.6440946493522</v>
      </c>
      <c r="H21" s="100">
        <f t="shared" si="1"/>
        <v>7587.2960946493522</v>
      </c>
      <c r="I21" s="21">
        <v>578.36699999999996</v>
      </c>
      <c r="J21" s="21">
        <v>2177.6869999999999</v>
      </c>
      <c r="K21" s="100">
        <f t="shared" si="2"/>
        <v>2756.0540000000001</v>
      </c>
      <c r="L21" s="21">
        <v>1393.694</v>
      </c>
      <c r="M21" s="21">
        <v>245.15600000000001</v>
      </c>
      <c r="N21" s="114">
        <v>156.32499999999999</v>
      </c>
      <c r="O21" s="100">
        <f t="shared" si="3"/>
        <v>26440.574094649357</v>
      </c>
      <c r="P21" s="100">
        <f t="shared" si="4"/>
        <v>14880.416000000007</v>
      </c>
      <c r="Q21" s="100">
        <f t="shared" si="5"/>
        <v>9764.983094649353</v>
      </c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</row>
    <row r="22" spans="2:43" ht="16.5" customHeight="1" x14ac:dyDescent="0.3">
      <c r="B22" s="25">
        <v>2022</v>
      </c>
      <c r="C22" s="22">
        <v>12999.347000000002</v>
      </c>
      <c r="D22" s="22">
        <v>1432.1030000000001</v>
      </c>
      <c r="E22" s="23">
        <f>C22+D22</f>
        <v>14431.45</v>
      </c>
      <c r="F22" s="22">
        <v>2845.7759999999998</v>
      </c>
      <c r="G22" s="22">
        <v>5238.189526000001</v>
      </c>
      <c r="H22" s="23">
        <f>F22+G22</f>
        <v>8083.9655260000009</v>
      </c>
      <c r="I22" s="22">
        <v>537.33399999999995</v>
      </c>
      <c r="J22" s="22">
        <v>2238.1239999999998</v>
      </c>
      <c r="K22" s="23">
        <f>I22+J22</f>
        <v>2775.4579999999996</v>
      </c>
      <c r="L22" s="22">
        <v>1278.8150000000001</v>
      </c>
      <c r="M22" s="22">
        <v>231.06800000000001</v>
      </c>
      <c r="N22" s="105">
        <v>152.66399999999999</v>
      </c>
      <c r="O22" s="23">
        <f>E22+H22+K22+L22+M22+N22</f>
        <v>26953.420525999998</v>
      </c>
      <c r="P22" s="23">
        <f>E22+I22</f>
        <v>14968.784000000001</v>
      </c>
      <c r="Q22" s="23">
        <f>H22+J22</f>
        <v>10322.089526</v>
      </c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</row>
    <row r="23" spans="2:43" ht="16.5" customHeight="1" x14ac:dyDescent="0.3">
      <c r="B23" s="28" t="s">
        <v>0</v>
      </c>
      <c r="C23" s="21">
        <v>12701.538134170743</v>
      </c>
      <c r="D23" s="21">
        <v>1458.3726078180609</v>
      </c>
      <c r="E23" s="100">
        <f>C23+D23</f>
        <v>14159.910741988804</v>
      </c>
      <c r="F23" s="21">
        <v>2932.4950004946495</v>
      </c>
      <c r="G23" s="21">
        <v>5355.0016897393534</v>
      </c>
      <c r="H23" s="100">
        <f>F23+G23</f>
        <v>8287.496690234002</v>
      </c>
      <c r="I23" s="21">
        <v>551.4712810043668</v>
      </c>
      <c r="J23" s="21">
        <v>2305.2581567298107</v>
      </c>
      <c r="K23" s="100">
        <f>I23+J23</f>
        <v>2856.7294377341777</v>
      </c>
      <c r="L23" s="21">
        <v>1311.376841905352</v>
      </c>
      <c r="M23" s="21">
        <v>240.0928361104483</v>
      </c>
      <c r="N23" s="114">
        <v>156.86441187098649</v>
      </c>
      <c r="O23" s="100">
        <f>E23+H23+K23+L23+M23+N23</f>
        <v>27012.470959843769</v>
      </c>
      <c r="P23" s="100">
        <f>E23+I23</f>
        <v>14711.382022993172</v>
      </c>
      <c r="Q23" s="100">
        <f>H23+J23</f>
        <v>10592.754846963813</v>
      </c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</row>
    <row r="24" spans="2:43" ht="9" customHeight="1" x14ac:dyDescent="0.3">
      <c r="B24" s="26"/>
      <c r="C24" s="102"/>
      <c r="D24" s="102"/>
      <c r="E24" s="103"/>
      <c r="F24" s="102"/>
      <c r="G24" s="27"/>
      <c r="H24" s="103"/>
      <c r="I24" s="117"/>
      <c r="J24" s="117"/>
      <c r="K24" s="103"/>
      <c r="L24" s="117"/>
      <c r="M24" s="102"/>
      <c r="N24" s="117"/>
      <c r="O24" s="103"/>
      <c r="P24" s="27"/>
      <c r="Q24" s="27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</row>
    <row r="25" spans="2:43" ht="15" customHeight="1" x14ac:dyDescent="0.3">
      <c r="B25" s="13" t="s">
        <v>4</v>
      </c>
      <c r="C25" s="22"/>
      <c r="D25" s="22"/>
      <c r="E25" s="23"/>
      <c r="F25" s="22"/>
      <c r="G25" s="22"/>
      <c r="H25" s="23"/>
      <c r="I25" s="15"/>
      <c r="J25" s="15"/>
      <c r="K25" s="23"/>
      <c r="L25" s="22"/>
      <c r="M25" s="22"/>
      <c r="N25" s="105"/>
      <c r="O25" s="23"/>
      <c r="P25" s="23"/>
      <c r="Q25" s="23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</row>
    <row r="26" spans="2:43" ht="16.5" customHeight="1" x14ac:dyDescent="0.3">
      <c r="B26" s="88">
        <v>2024</v>
      </c>
      <c r="C26" s="90">
        <v>12449.119728555415</v>
      </c>
      <c r="D26" s="90">
        <v>1478.0556891475853</v>
      </c>
      <c r="E26" s="106">
        <f t="shared" ref="E26" si="6">C26+D26</f>
        <v>13927.175417703002</v>
      </c>
      <c r="F26" s="90">
        <v>2994.2435854638011</v>
      </c>
      <c r="G26" s="90">
        <v>5478.6160296850567</v>
      </c>
      <c r="H26" s="106">
        <f t="shared" ref="H26" si="7">F26+G26</f>
        <v>8472.8596151488582</v>
      </c>
      <c r="I26" s="90">
        <v>562.7799325895196</v>
      </c>
      <c r="J26" s="90">
        <v>2377.0881978983057</v>
      </c>
      <c r="K26" s="106">
        <f t="shared" ref="K26" si="8">I26+J26</f>
        <v>2939.8681304878255</v>
      </c>
      <c r="L26" s="90">
        <v>1338.6958064383716</v>
      </c>
      <c r="M26" s="90">
        <v>251.31033727316236</v>
      </c>
      <c r="N26" s="118">
        <v>161.60038664645202</v>
      </c>
      <c r="O26" s="106">
        <f>E26+H26+K26+L26+M26+N26</f>
        <v>27091.509693697677</v>
      </c>
      <c r="P26" s="106">
        <f>E26+I26</f>
        <v>14489.955350292521</v>
      </c>
      <c r="Q26" s="106">
        <f>H26+J26</f>
        <v>10849.947813047163</v>
      </c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</row>
    <row r="27" spans="2:43" ht="7.95" customHeigh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</row>
    <row r="28" spans="2:43" ht="16.5" customHeight="1" x14ac:dyDescent="0.3">
      <c r="B28" s="28">
        <v>2025</v>
      </c>
      <c r="C28" s="21">
        <v>12145.004161820027</v>
      </c>
      <c r="D28" s="21">
        <v>1487.3403509601872</v>
      </c>
      <c r="E28" s="100">
        <f t="shared" ref="E28:E50" si="9">C28+D28</f>
        <v>13632.344512780213</v>
      </c>
      <c r="F28" s="21">
        <v>3043.554519828489</v>
      </c>
      <c r="G28" s="21">
        <v>5613.625031375881</v>
      </c>
      <c r="H28" s="100">
        <f t="shared" ref="H28:H50" si="10">F28+G28</f>
        <v>8657.17955120437</v>
      </c>
      <c r="I28" s="21">
        <v>575.33113971921398</v>
      </c>
      <c r="J28" s="21">
        <v>2444.484013829278</v>
      </c>
      <c r="K28" s="100">
        <f t="shared" ref="K28:K50" si="11">I28+J28</f>
        <v>3019.8151535484922</v>
      </c>
      <c r="L28" s="21">
        <v>1365.0720700957295</v>
      </c>
      <c r="M28" s="21">
        <v>262.16131264499649</v>
      </c>
      <c r="N28" s="114">
        <v>165.22545508139009</v>
      </c>
      <c r="O28" s="100">
        <f>E28+H28+K28+L28+M28+N28</f>
        <v>27101.798055355186</v>
      </c>
      <c r="P28" s="100">
        <f>E28+I28</f>
        <v>14207.675652499427</v>
      </c>
      <c r="Q28" s="100">
        <f>H28+J28</f>
        <v>11101.663565033648</v>
      </c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</row>
    <row r="29" spans="2:43" ht="16.5" customHeight="1" x14ac:dyDescent="0.3">
      <c r="B29" s="25">
        <v>2026</v>
      </c>
      <c r="C29" s="22">
        <v>11852.006686179442</v>
      </c>
      <c r="D29" s="22">
        <v>1490.3798437221371</v>
      </c>
      <c r="E29" s="23">
        <f t="shared" si="9"/>
        <v>13342.38652990158</v>
      </c>
      <c r="F29" s="22">
        <v>3075.2822468458644</v>
      </c>
      <c r="G29" s="22">
        <v>5766.8356911822248</v>
      </c>
      <c r="H29" s="23">
        <f t="shared" si="10"/>
        <v>8842.1179380280882</v>
      </c>
      <c r="I29" s="22">
        <v>588.13225757796647</v>
      </c>
      <c r="J29" s="22">
        <v>2509.3618966477538</v>
      </c>
      <c r="K29" s="23">
        <f t="shared" si="11"/>
        <v>3097.4941542257202</v>
      </c>
      <c r="L29" s="22">
        <v>1392.1054124773666</v>
      </c>
      <c r="M29" s="22">
        <v>272.671079786907</v>
      </c>
      <c r="N29" s="105">
        <v>166.66112075071871</v>
      </c>
      <c r="O29" s="23">
        <f>E29+H29+K29+L29+M29+N29</f>
        <v>27113.436235170382</v>
      </c>
      <c r="P29" s="23">
        <f>E29+I29</f>
        <v>13930.518787479547</v>
      </c>
      <c r="Q29" s="23">
        <f>H29+J29</f>
        <v>11351.479834675842</v>
      </c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</row>
    <row r="30" spans="2:43" ht="16.5" customHeight="1" x14ac:dyDescent="0.3">
      <c r="B30" s="28">
        <v>2027</v>
      </c>
      <c r="C30" s="21">
        <v>11654.577632804067</v>
      </c>
      <c r="D30" s="21">
        <v>1491.3445726761788</v>
      </c>
      <c r="E30" s="100">
        <f t="shared" si="9"/>
        <v>13145.922205480245</v>
      </c>
      <c r="F30" s="21">
        <v>3101.0232444659409</v>
      </c>
      <c r="G30" s="21">
        <v>5928.6413061871363</v>
      </c>
      <c r="H30" s="100">
        <f t="shared" si="10"/>
        <v>9029.6645506530767</v>
      </c>
      <c r="I30" s="21">
        <v>600.00335264936291</v>
      </c>
      <c r="J30" s="21">
        <v>2576.4811568210403</v>
      </c>
      <c r="K30" s="100">
        <f t="shared" si="11"/>
        <v>3176.4845094704033</v>
      </c>
      <c r="L30" s="21">
        <v>1416.3815653060901</v>
      </c>
      <c r="M30" s="21">
        <v>283.36633022046863</v>
      </c>
      <c r="N30" s="114">
        <v>167.77495040175992</v>
      </c>
      <c r="O30" s="100">
        <f>E30+H30+K30+L30+M30+N30</f>
        <v>27219.594111532046</v>
      </c>
      <c r="P30" s="100">
        <f>E30+I30</f>
        <v>13745.925558129607</v>
      </c>
      <c r="Q30" s="100">
        <f>H30+J30</f>
        <v>11606.145707474117</v>
      </c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</row>
    <row r="31" spans="2:43" ht="16.5" customHeight="1" x14ac:dyDescent="0.3">
      <c r="B31" s="25">
        <v>2028</v>
      </c>
      <c r="C31" s="22">
        <v>11522.728224326309</v>
      </c>
      <c r="D31" s="22">
        <v>1492.0080999355957</v>
      </c>
      <c r="E31" s="23">
        <f t="shared" si="9"/>
        <v>13014.736324261905</v>
      </c>
      <c r="F31" s="22">
        <v>3121.017436259669</v>
      </c>
      <c r="G31" s="22">
        <v>6094.863882162027</v>
      </c>
      <c r="H31" s="23">
        <f t="shared" si="10"/>
        <v>9215.8813184216961</v>
      </c>
      <c r="I31" s="22">
        <v>611.33792302599602</v>
      </c>
      <c r="J31" s="22">
        <v>2645.8708547287497</v>
      </c>
      <c r="K31" s="23">
        <f t="shared" si="11"/>
        <v>3257.2087777547458</v>
      </c>
      <c r="L31" s="22">
        <v>1436.8702645679332</v>
      </c>
      <c r="M31" s="22">
        <v>294.59523111484896</v>
      </c>
      <c r="N31" s="105">
        <v>168.72736048617054</v>
      </c>
      <c r="O31" s="23">
        <f>E31+H31+K31+L31+M31+N31</f>
        <v>27388.019276607301</v>
      </c>
      <c r="P31" s="23">
        <f>E31+I31</f>
        <v>13626.074247287901</v>
      </c>
      <c r="Q31" s="23">
        <f>H31+J31</f>
        <v>11861.752173150446</v>
      </c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</row>
    <row r="32" spans="2:43" ht="16.5" customHeight="1" x14ac:dyDescent="0.3">
      <c r="B32" s="28">
        <v>2029</v>
      </c>
      <c r="C32" s="21">
        <v>11412.887720897794</v>
      </c>
      <c r="D32" s="21">
        <v>1490.5525457323718</v>
      </c>
      <c r="E32" s="100">
        <f t="shared" si="9"/>
        <v>12903.440266630165</v>
      </c>
      <c r="F32" s="21">
        <v>3141.4635484027722</v>
      </c>
      <c r="G32" s="21">
        <v>6279.6520918700216</v>
      </c>
      <c r="H32" s="100">
        <f t="shared" si="10"/>
        <v>9421.1156402727938</v>
      </c>
      <c r="I32" s="21">
        <v>622.83918447489702</v>
      </c>
      <c r="J32" s="21">
        <v>2713.1876594397631</v>
      </c>
      <c r="K32" s="100">
        <f t="shared" si="11"/>
        <v>3336.0268439146603</v>
      </c>
      <c r="L32" s="21">
        <v>1458.1870489453056</v>
      </c>
      <c r="M32" s="21">
        <v>306.4470918578304</v>
      </c>
      <c r="N32" s="114">
        <v>169.51122573045362</v>
      </c>
      <c r="O32" s="100">
        <f>E32+H32+K32+L32+M32+N32</f>
        <v>27594.728117351209</v>
      </c>
      <c r="P32" s="100">
        <f>E32+I32</f>
        <v>13526.279451105062</v>
      </c>
      <c r="Q32" s="100">
        <f>H32+J32</f>
        <v>12134.303299712557</v>
      </c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</row>
    <row r="33" spans="2:43" ht="7.95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</row>
    <row r="34" spans="2:43" ht="16.5" customHeight="1" x14ac:dyDescent="0.3">
      <c r="B34" s="25">
        <v>2030</v>
      </c>
      <c r="C34" s="22">
        <v>11312.349496120796</v>
      </c>
      <c r="D34" s="22">
        <v>1489.4530233074283</v>
      </c>
      <c r="E34" s="23">
        <f t="shared" si="9"/>
        <v>12801.802519428224</v>
      </c>
      <c r="F34" s="22">
        <v>3165.0822817043927</v>
      </c>
      <c r="G34" s="22">
        <v>6446.2631615878981</v>
      </c>
      <c r="H34" s="23">
        <f t="shared" si="10"/>
        <v>9611.3454432922917</v>
      </c>
      <c r="I34" s="22">
        <v>634.5093373604733</v>
      </c>
      <c r="J34" s="22">
        <v>2779.9043766521736</v>
      </c>
      <c r="K34" s="23">
        <f t="shared" si="11"/>
        <v>3414.4137140126468</v>
      </c>
      <c r="L34" s="22">
        <v>1476.9399106660871</v>
      </c>
      <c r="M34" s="22">
        <v>319.08435703186359</v>
      </c>
      <c r="N34" s="105">
        <v>170.29755152627192</v>
      </c>
      <c r="O34" s="23">
        <f>E34+H34+K34+L34+M34+N34</f>
        <v>27793.883495957387</v>
      </c>
      <c r="P34" s="23">
        <f>E34+I34</f>
        <v>13436.311856788698</v>
      </c>
      <c r="Q34" s="23">
        <f>H34+J34</f>
        <v>12391.249819944465</v>
      </c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</row>
    <row r="35" spans="2:43" ht="16.5" customHeight="1" x14ac:dyDescent="0.3">
      <c r="B35" s="28">
        <v>2031</v>
      </c>
      <c r="C35" s="21">
        <v>11211.572874458801</v>
      </c>
      <c r="D35" s="21">
        <v>1488.6887837776376</v>
      </c>
      <c r="E35" s="100">
        <f t="shared" si="9"/>
        <v>12700.261658236439</v>
      </c>
      <c r="F35" s="21">
        <v>3189.9436710045875</v>
      </c>
      <c r="G35" s="21">
        <v>6626.924648993021</v>
      </c>
      <c r="H35" s="100">
        <f t="shared" si="10"/>
        <v>9816.8683199976076</v>
      </c>
      <c r="I35" s="21">
        <v>644.75073163931063</v>
      </c>
      <c r="J35" s="21">
        <v>2844.1584939480376</v>
      </c>
      <c r="K35" s="100">
        <f t="shared" si="11"/>
        <v>3488.9092255873484</v>
      </c>
      <c r="L35" s="21">
        <v>1495.8626682555357</v>
      </c>
      <c r="M35" s="21">
        <v>331.26221151798461</v>
      </c>
      <c r="N35" s="114">
        <v>171.08634458037056</v>
      </c>
      <c r="O35" s="100">
        <f t="shared" ref="O35:O50" si="12">E35+H35+K35+L35+M35+N35</f>
        <v>28004.250428175284</v>
      </c>
      <c r="P35" s="100">
        <f t="shared" ref="P35:P50" si="13">E35+I35</f>
        <v>13345.01238987575</v>
      </c>
      <c r="Q35" s="100">
        <f t="shared" ref="Q35:Q50" si="14">H35+J35</f>
        <v>12661.026813945646</v>
      </c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</row>
    <row r="36" spans="2:43" ht="16.5" customHeight="1" x14ac:dyDescent="0.3">
      <c r="B36" s="25">
        <v>2032</v>
      </c>
      <c r="C36" s="22">
        <v>11151.575244043857</v>
      </c>
      <c r="D36" s="22">
        <v>1489.6198522656784</v>
      </c>
      <c r="E36" s="23">
        <f t="shared" si="9"/>
        <v>12641.195096309535</v>
      </c>
      <c r="F36" s="22">
        <v>3218.3549493990718</v>
      </c>
      <c r="G36" s="22">
        <v>6811.4066249831349</v>
      </c>
      <c r="H36" s="23">
        <f t="shared" si="10"/>
        <v>10029.761574382206</v>
      </c>
      <c r="I36" s="22">
        <v>655.11005568210373</v>
      </c>
      <c r="J36" s="22">
        <v>2908.6585080955788</v>
      </c>
      <c r="K36" s="23">
        <f t="shared" si="11"/>
        <v>3563.7685637776826</v>
      </c>
      <c r="L36" s="22">
        <v>1513.6956942080058</v>
      </c>
      <c r="M36" s="22">
        <v>343.57191529799286</v>
      </c>
      <c r="N36" s="105">
        <v>171.79184434521375</v>
      </c>
      <c r="O36" s="23">
        <f>E36+H36+K36+L36+M36+N36</f>
        <v>28263.784688320637</v>
      </c>
      <c r="P36" s="23">
        <f>E36+I36</f>
        <v>13296.305151991639</v>
      </c>
      <c r="Q36" s="23">
        <f>H36+J36</f>
        <v>12938.420082477785</v>
      </c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2:43" ht="16.5" customHeight="1" x14ac:dyDescent="0.3">
      <c r="B37" s="28">
        <v>2033</v>
      </c>
      <c r="C37" s="21">
        <v>11075.731859217351</v>
      </c>
      <c r="D37" s="21">
        <v>1491.147306227627</v>
      </c>
      <c r="E37" s="100">
        <f t="shared" si="9"/>
        <v>12566.879165444978</v>
      </c>
      <c r="F37" s="21">
        <v>3246.9409404031449</v>
      </c>
      <c r="G37" s="21">
        <v>7003.8169211743771</v>
      </c>
      <c r="H37" s="100">
        <f t="shared" si="10"/>
        <v>10250.757861577522</v>
      </c>
      <c r="I37" s="21">
        <v>665.58850235688419</v>
      </c>
      <c r="J37" s="21">
        <v>2975.0888405387045</v>
      </c>
      <c r="K37" s="100">
        <f t="shared" si="11"/>
        <v>3640.6773428955885</v>
      </c>
      <c r="L37" s="21">
        <v>1530.0128815273331</v>
      </c>
      <c r="M37" s="21">
        <v>355.64846812071727</v>
      </c>
      <c r="N37" s="114">
        <v>172.49907566507613</v>
      </c>
      <c r="O37" s="100">
        <f>E37+H37+K37+L37+M37+N37</f>
        <v>28516.474795231221</v>
      </c>
      <c r="P37" s="100">
        <f>E37+I37</f>
        <v>13232.467667801862</v>
      </c>
      <c r="Q37" s="100">
        <f>H37+J37</f>
        <v>13225.846702116227</v>
      </c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</row>
    <row r="38" spans="2:43" ht="16.5" customHeight="1" x14ac:dyDescent="0.3">
      <c r="B38" s="25">
        <v>2034</v>
      </c>
      <c r="C38" s="22">
        <v>11013.270836153823</v>
      </c>
      <c r="D38" s="22">
        <v>1491.4293456548194</v>
      </c>
      <c r="E38" s="23">
        <f t="shared" si="9"/>
        <v>12504.700181808643</v>
      </c>
      <c r="F38" s="22">
        <v>3278.718657393621</v>
      </c>
      <c r="G38" s="22">
        <v>7187.650464746961</v>
      </c>
      <c r="H38" s="23">
        <f t="shared" si="10"/>
        <v>10466.369122140582</v>
      </c>
      <c r="I38" s="22">
        <v>674.50939173211907</v>
      </c>
      <c r="J38" s="22">
        <v>3040.2554087495873</v>
      </c>
      <c r="K38" s="23">
        <f t="shared" si="11"/>
        <v>3714.7648004817065</v>
      </c>
      <c r="L38" s="22">
        <v>1545.0150952086706</v>
      </c>
      <c r="M38" s="22">
        <v>367.78319385299613</v>
      </c>
      <c r="N38" s="105">
        <v>173.04445366701574</v>
      </c>
      <c r="O38" s="23">
        <f>E38+H38+K38+L38+M38+N38</f>
        <v>28771.676847159611</v>
      </c>
      <c r="P38" s="23">
        <f>E38+I38</f>
        <v>13179.209573540762</v>
      </c>
      <c r="Q38" s="23">
        <f>H38+J38</f>
        <v>13506.624530890171</v>
      </c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</row>
    <row r="39" spans="2:43" ht="9" customHeight="1" x14ac:dyDescent="0.3">
      <c r="B39" s="29"/>
      <c r="C39" s="27"/>
      <c r="D39" s="27"/>
      <c r="E39" s="103"/>
      <c r="F39" s="27"/>
      <c r="G39" s="27"/>
      <c r="H39" s="103"/>
      <c r="I39" s="27"/>
      <c r="J39" s="27"/>
      <c r="K39" s="103"/>
      <c r="L39" s="27"/>
      <c r="M39" s="27"/>
      <c r="N39" s="102"/>
      <c r="O39" s="103"/>
      <c r="P39" s="103"/>
      <c r="Q39" s="103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</row>
    <row r="40" spans="2:43" ht="16.5" customHeight="1" x14ac:dyDescent="0.3">
      <c r="B40" s="28">
        <v>2035</v>
      </c>
      <c r="C40" s="21">
        <v>10954.178161466458</v>
      </c>
      <c r="D40" s="21">
        <v>1492.0675818032089</v>
      </c>
      <c r="E40" s="100">
        <f t="shared" si="9"/>
        <v>12446.245743269666</v>
      </c>
      <c r="F40" s="21">
        <v>3313.0495457448496</v>
      </c>
      <c r="G40" s="21">
        <v>7370.5695968297105</v>
      </c>
      <c r="H40" s="100">
        <f t="shared" si="10"/>
        <v>10683.61914257456</v>
      </c>
      <c r="I40" s="21">
        <v>683.50285028854717</v>
      </c>
      <c r="J40" s="21">
        <v>3105.6107827152123</v>
      </c>
      <c r="K40" s="100">
        <f t="shared" si="11"/>
        <v>3789.1136330037593</v>
      </c>
      <c r="L40" s="21">
        <v>1560.2458839311976</v>
      </c>
      <c r="M40" s="21">
        <v>380.33195642726042</v>
      </c>
      <c r="N40" s="114">
        <v>173.59107968004085</v>
      </c>
      <c r="O40" s="100">
        <f t="shared" si="12"/>
        <v>29033.147438886484</v>
      </c>
      <c r="P40" s="100">
        <f t="shared" si="13"/>
        <v>13129.748593558214</v>
      </c>
      <c r="Q40" s="100">
        <f t="shared" si="14"/>
        <v>13789.229925289772</v>
      </c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</row>
    <row r="41" spans="2:43" ht="16.5" customHeight="1" x14ac:dyDescent="0.3">
      <c r="B41" s="25">
        <v>2036</v>
      </c>
      <c r="C41" s="22">
        <v>10867.426664476592</v>
      </c>
      <c r="D41" s="22">
        <v>1494.0346040262305</v>
      </c>
      <c r="E41" s="23">
        <f t="shared" si="9"/>
        <v>12361.461268502822</v>
      </c>
      <c r="F41" s="22">
        <v>3349.3132114564069</v>
      </c>
      <c r="G41" s="22">
        <v>7562.7493171226215</v>
      </c>
      <c r="H41" s="23">
        <f t="shared" si="10"/>
        <v>10912.062528579028</v>
      </c>
      <c r="I41" s="22">
        <v>692.5693806957463</v>
      </c>
      <c r="J41" s="22">
        <v>3169.4640993575426</v>
      </c>
      <c r="K41" s="23">
        <f t="shared" si="11"/>
        <v>3862.0334800532892</v>
      </c>
      <c r="L41" s="22">
        <v>1575.7002931509769</v>
      </c>
      <c r="M41" s="22">
        <v>393.11795613843208</v>
      </c>
      <c r="N41" s="105">
        <v>174.13895622108427</v>
      </c>
      <c r="O41" s="23">
        <f t="shared" si="12"/>
        <v>29278.514482645627</v>
      </c>
      <c r="P41" s="23">
        <f t="shared" si="13"/>
        <v>13054.030649198568</v>
      </c>
      <c r="Q41" s="23">
        <f t="shared" si="14"/>
        <v>14081.526627936571</v>
      </c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</row>
    <row r="42" spans="2:43" ht="16.5" customHeight="1" x14ac:dyDescent="0.3">
      <c r="B42" s="28">
        <v>2037</v>
      </c>
      <c r="C42" s="21">
        <v>10790.978375781717</v>
      </c>
      <c r="D42" s="21">
        <v>1496.6812721927863</v>
      </c>
      <c r="E42" s="100">
        <f t="shared" si="9"/>
        <v>12287.659647974502</v>
      </c>
      <c r="F42" s="21">
        <v>3386.017066887518</v>
      </c>
      <c r="G42" s="21">
        <v>7763.9930694860532</v>
      </c>
      <c r="H42" s="100">
        <f t="shared" si="10"/>
        <v>11150.01013637357</v>
      </c>
      <c r="I42" s="21">
        <v>701.70948883576023</v>
      </c>
      <c r="J42" s="21">
        <v>3233.5019883255382</v>
      </c>
      <c r="K42" s="100">
        <f t="shared" si="11"/>
        <v>3935.2114771612983</v>
      </c>
      <c r="L42" s="21">
        <v>1591.3794837924495</v>
      </c>
      <c r="M42" s="21">
        <v>406.13645037391234</v>
      </c>
      <c r="N42" s="114">
        <v>174.77529903489287</v>
      </c>
      <c r="O42" s="100">
        <f t="shared" si="12"/>
        <v>29545.172494710627</v>
      </c>
      <c r="P42" s="100">
        <f t="shared" si="13"/>
        <v>12989.369136810263</v>
      </c>
      <c r="Q42" s="100">
        <f t="shared" si="14"/>
        <v>14383.512124699108</v>
      </c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</row>
    <row r="43" spans="2:43" ht="16.5" customHeight="1" x14ac:dyDescent="0.3">
      <c r="B43" s="25">
        <v>2038</v>
      </c>
      <c r="C43" s="22">
        <v>10728.2015779175</v>
      </c>
      <c r="D43" s="22">
        <v>1499.9860709682407</v>
      </c>
      <c r="E43" s="23">
        <f t="shared" si="9"/>
        <v>12228.187648885742</v>
      </c>
      <c r="F43" s="22">
        <v>3424.5893857857377</v>
      </c>
      <c r="G43" s="22">
        <v>7946.768216674931</v>
      </c>
      <c r="H43" s="23">
        <f t="shared" si="10"/>
        <v>11371.357602460668</v>
      </c>
      <c r="I43" s="22">
        <v>710.92368382265681</v>
      </c>
      <c r="J43" s="22">
        <v>3297.7248596662148</v>
      </c>
      <c r="K43" s="23">
        <f t="shared" si="11"/>
        <v>4008.6485434888718</v>
      </c>
      <c r="L43" s="22">
        <v>1607.0255242225392</v>
      </c>
      <c r="M43" s="22">
        <v>419.37710786077753</v>
      </c>
      <c r="N43" s="105">
        <v>175.1859082910147</v>
      </c>
      <c r="O43" s="23">
        <f t="shared" si="12"/>
        <v>29809.782335209617</v>
      </c>
      <c r="P43" s="23">
        <f t="shared" si="13"/>
        <v>12939.111332708399</v>
      </c>
      <c r="Q43" s="23">
        <f t="shared" si="14"/>
        <v>14669.082462126884</v>
      </c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</row>
    <row r="44" spans="2:43" ht="16.5" customHeight="1" x14ac:dyDescent="0.3">
      <c r="B44" s="28">
        <v>2039</v>
      </c>
      <c r="C44" s="21">
        <v>10672.45928446938</v>
      </c>
      <c r="D44" s="21">
        <v>1504.6275225815205</v>
      </c>
      <c r="E44" s="100">
        <f t="shared" si="9"/>
        <v>12177.0868070509</v>
      </c>
      <c r="F44" s="21">
        <v>3470.4351982802391</v>
      </c>
      <c r="G44" s="21">
        <v>8129.0337577125529</v>
      </c>
      <c r="H44" s="100">
        <f t="shared" si="10"/>
        <v>11599.468955992792</v>
      </c>
      <c r="I44" s="21">
        <v>720.21247802220171</v>
      </c>
      <c r="J44" s="21">
        <v>3362.1331242414394</v>
      </c>
      <c r="K44" s="100">
        <f t="shared" si="11"/>
        <v>4082.345602263641</v>
      </c>
      <c r="L44" s="21">
        <v>1622.7677986511032</v>
      </c>
      <c r="M44" s="21">
        <v>432.62858571496241</v>
      </c>
      <c r="N44" s="114">
        <v>175.59700676019852</v>
      </c>
      <c r="O44" s="100">
        <f t="shared" si="12"/>
        <v>30089.894756433601</v>
      </c>
      <c r="P44" s="100">
        <f t="shared" si="13"/>
        <v>12897.299285073103</v>
      </c>
      <c r="Q44" s="100">
        <f t="shared" si="14"/>
        <v>14961.602080234232</v>
      </c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</row>
    <row r="45" spans="2:43" ht="7.95" customHeigh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</row>
    <row r="46" spans="2:43" ht="16.5" customHeight="1" x14ac:dyDescent="0.3">
      <c r="B46" s="25">
        <v>2040</v>
      </c>
      <c r="C46" s="22">
        <v>10616.160668041543</v>
      </c>
      <c r="D46" s="22">
        <v>1508.1072249110457</v>
      </c>
      <c r="E46" s="23">
        <f t="shared" si="9"/>
        <v>12124.267892952588</v>
      </c>
      <c r="F46" s="22">
        <v>3515.317910023407</v>
      </c>
      <c r="G46" s="22">
        <v>8322.7158852568646</v>
      </c>
      <c r="H46" s="23">
        <f t="shared" si="10"/>
        <v>11838.033795280271</v>
      </c>
      <c r="I46" s="22">
        <v>729.57638707164642</v>
      </c>
      <c r="J46" s="22">
        <v>3426.7271937294558</v>
      </c>
      <c r="K46" s="23">
        <f t="shared" si="11"/>
        <v>4156.3035808011027</v>
      </c>
      <c r="L46" s="22">
        <v>1638.1981302203797</v>
      </c>
      <c r="M46" s="22">
        <v>445.4304981948539</v>
      </c>
      <c r="N46" s="105">
        <v>176.0085949261441</v>
      </c>
      <c r="O46" s="23">
        <f t="shared" si="12"/>
        <v>30378.242492375342</v>
      </c>
      <c r="P46" s="23">
        <f t="shared" si="13"/>
        <v>12853.844280024234</v>
      </c>
      <c r="Q46" s="23">
        <f t="shared" si="14"/>
        <v>15264.760989009726</v>
      </c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</row>
    <row r="47" spans="2:43" ht="16.5" customHeight="1" x14ac:dyDescent="0.3">
      <c r="B47" s="28">
        <v>2041</v>
      </c>
      <c r="C47" s="21">
        <v>10582.110186682748</v>
      </c>
      <c r="D47" s="21">
        <v>1510.9857515136443</v>
      </c>
      <c r="E47" s="100">
        <f t="shared" si="9"/>
        <v>12093.095938196393</v>
      </c>
      <c r="F47" s="21">
        <v>3564.0437532318097</v>
      </c>
      <c r="G47" s="21">
        <v>8517.8973883783929</v>
      </c>
      <c r="H47" s="100">
        <f t="shared" si="10"/>
        <v>12081.941141610203</v>
      </c>
      <c r="I47" s="21">
        <v>737.5452514321729</v>
      </c>
      <c r="J47" s="21">
        <v>3491.5074806264065</v>
      </c>
      <c r="K47" s="100">
        <f t="shared" si="11"/>
        <v>4229.0527320585797</v>
      </c>
      <c r="L47" s="21">
        <v>1653.443504935881</v>
      </c>
      <c r="M47" s="21">
        <v>459.05822157187635</v>
      </c>
      <c r="N47" s="114">
        <v>176.42067327298869</v>
      </c>
      <c r="O47" s="100">
        <f t="shared" si="12"/>
        <v>30693.012211645917</v>
      </c>
      <c r="P47" s="100">
        <f t="shared" si="13"/>
        <v>12830.641189628566</v>
      </c>
      <c r="Q47" s="100">
        <f t="shared" si="14"/>
        <v>15573.44862223661</v>
      </c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</row>
    <row r="48" spans="2:43" ht="16.5" customHeight="1" x14ac:dyDescent="0.3">
      <c r="B48" s="25">
        <v>2042</v>
      </c>
      <c r="C48" s="22">
        <v>10562.516302534359</v>
      </c>
      <c r="D48" s="22">
        <v>1515.3667969001326</v>
      </c>
      <c r="E48" s="23">
        <f t="shared" si="9"/>
        <v>12077.883099434492</v>
      </c>
      <c r="F48" s="22">
        <v>3612.0868475973666</v>
      </c>
      <c r="G48" s="22">
        <v>8713.6476872894764</v>
      </c>
      <c r="H48" s="23">
        <f t="shared" si="10"/>
        <v>12325.734534886844</v>
      </c>
      <c r="I48" s="22">
        <v>745.55536279137914</v>
      </c>
      <c r="J48" s="22">
        <v>3556.4743982478622</v>
      </c>
      <c r="K48" s="23">
        <f t="shared" si="11"/>
        <v>4302.0297610392408</v>
      </c>
      <c r="L48" s="22">
        <v>1668.7765058727232</v>
      </c>
      <c r="M48" s="22">
        <v>472.18154848106229</v>
      </c>
      <c r="N48" s="105">
        <v>176.8155713307471</v>
      </c>
      <c r="O48" s="23">
        <f t="shared" si="12"/>
        <v>31023.421021045109</v>
      </c>
      <c r="P48" s="23">
        <f t="shared" si="13"/>
        <v>12823.438462225871</v>
      </c>
      <c r="Q48" s="23">
        <f t="shared" si="14"/>
        <v>15882.208933134705</v>
      </c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</row>
    <row r="49" spans="2:43" ht="16.5" customHeight="1" x14ac:dyDescent="0.3">
      <c r="B49" s="28">
        <v>2043</v>
      </c>
      <c r="C49" s="21">
        <v>10545.530238377109</v>
      </c>
      <c r="D49" s="21">
        <v>1521.1675928712546</v>
      </c>
      <c r="E49" s="100">
        <f t="shared" si="9"/>
        <v>12066.697831248362</v>
      </c>
      <c r="F49" s="21">
        <v>3663.5011455658773</v>
      </c>
      <c r="G49" s="21">
        <v>8888.0636250395673</v>
      </c>
      <c r="H49" s="100">
        <f t="shared" si="10"/>
        <v>12551.564770605444</v>
      </c>
      <c r="I49" s="21">
        <v>753.60689691147741</v>
      </c>
      <c r="J49" s="21">
        <v>3619.9192392764908</v>
      </c>
      <c r="K49" s="100">
        <f t="shared" si="11"/>
        <v>4373.5261361879684</v>
      </c>
      <c r="L49" s="21">
        <v>1684.1975116288713</v>
      </c>
      <c r="M49" s="21">
        <v>485.68003849826459</v>
      </c>
      <c r="N49" s="114">
        <v>177.22859021643086</v>
      </c>
      <c r="O49" s="100">
        <f t="shared" si="12"/>
        <v>31338.894878385338</v>
      </c>
      <c r="P49" s="100">
        <f t="shared" si="13"/>
        <v>12820.304728159839</v>
      </c>
      <c r="Q49" s="100">
        <f t="shared" si="14"/>
        <v>16171.484009881935</v>
      </c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</row>
    <row r="50" spans="2:43" ht="16.5" customHeight="1" x14ac:dyDescent="0.3">
      <c r="B50" s="25">
        <v>2044</v>
      </c>
      <c r="C50" s="22">
        <v>10517.394401953003</v>
      </c>
      <c r="D50" s="22">
        <v>1527.7073911747916</v>
      </c>
      <c r="E50" s="23">
        <f t="shared" si="9"/>
        <v>12045.101793127795</v>
      </c>
      <c r="F50" s="22">
        <v>3718.4189619849371</v>
      </c>
      <c r="G50" s="22">
        <v>9061.393096828624</v>
      </c>
      <c r="H50" s="23">
        <f t="shared" si="10"/>
        <v>12779.812058813561</v>
      </c>
      <c r="I50" s="22">
        <v>761.70003023803133</v>
      </c>
      <c r="J50" s="22">
        <v>3683.5464127608084</v>
      </c>
      <c r="K50" s="23">
        <f t="shared" si="11"/>
        <v>4445.2464429988395</v>
      </c>
      <c r="L50" s="22">
        <v>1698.4349838403193</v>
      </c>
      <c r="M50" s="22">
        <v>499.80810655815037</v>
      </c>
      <c r="N50" s="105">
        <v>177.51783820218307</v>
      </c>
      <c r="O50" s="23">
        <f t="shared" si="12"/>
        <v>31645.921223540845</v>
      </c>
      <c r="P50" s="23">
        <f t="shared" si="13"/>
        <v>12806.801823365826</v>
      </c>
      <c r="Q50" s="23">
        <f t="shared" si="14"/>
        <v>16463.358471574371</v>
      </c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</row>
    <row r="51" spans="2:43" ht="9" customHeight="1" x14ac:dyDescent="0.3">
      <c r="B51" s="29"/>
      <c r="C51" s="27"/>
      <c r="D51" s="27"/>
      <c r="E51" s="27"/>
      <c r="F51" s="27"/>
      <c r="G51" s="27"/>
      <c r="H51" s="27"/>
      <c r="I51" s="27"/>
      <c r="J51" s="27"/>
      <c r="K51" s="103"/>
      <c r="L51" s="27"/>
      <c r="M51" s="27"/>
      <c r="N51" s="27"/>
      <c r="O51" s="103"/>
      <c r="P51" s="103"/>
      <c r="Q51" s="103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</row>
    <row r="52" spans="2:43" ht="15" customHeight="1" x14ac:dyDescent="0.3">
      <c r="B52" s="36" t="s">
        <v>5</v>
      </c>
      <c r="C52" s="22"/>
      <c r="D52" s="22"/>
      <c r="E52" s="23"/>
      <c r="F52" s="22"/>
      <c r="G52" s="22"/>
      <c r="H52" s="23"/>
      <c r="I52" s="22"/>
      <c r="J52" s="22"/>
      <c r="K52" s="23"/>
      <c r="L52" s="22"/>
      <c r="M52" s="22"/>
      <c r="N52" s="22"/>
      <c r="O52" s="23"/>
      <c r="P52" s="23"/>
      <c r="Q52" s="107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</row>
    <row r="53" spans="2:43" ht="15" customHeight="1" x14ac:dyDescent="0.3">
      <c r="B53" s="25" t="s">
        <v>6</v>
      </c>
      <c r="C53" s="30">
        <f t="shared" ref="C53:Q53" si="15">RATE(2023-2010,,-C10,C23)</f>
        <v>3.3528380231669635E-3</v>
      </c>
      <c r="D53" s="30">
        <f t="shared" si="15"/>
        <v>-1.681808460116635E-2</v>
      </c>
      <c r="E53" s="30">
        <f t="shared" si="15"/>
        <v>9.9049780135030503E-4</v>
      </c>
      <c r="F53" s="30">
        <f t="shared" si="15"/>
        <v>1.8026507547166549E-2</v>
      </c>
      <c r="G53" s="30">
        <f t="shared" si="15"/>
        <v>3.6146314461036347E-2</v>
      </c>
      <c r="H53" s="30">
        <f t="shared" si="15"/>
        <v>2.9212107007841371E-2</v>
      </c>
      <c r="I53" s="30">
        <f t="shared" si="15"/>
        <v>-2.7663819706905724E-2</v>
      </c>
      <c r="J53" s="30">
        <f t="shared" si="15"/>
        <v>-9.5322918298038507E-3</v>
      </c>
      <c r="K53" s="30">
        <f t="shared" si="15"/>
        <v>-1.3416480817667062E-2</v>
      </c>
      <c r="L53" s="30">
        <f t="shared" si="15"/>
        <v>5.1688100949939262E-3</v>
      </c>
      <c r="M53" s="30">
        <f t="shared" si="15"/>
        <v>-1.970085593666248E-2</v>
      </c>
      <c r="N53" s="30">
        <f t="shared" si="15"/>
        <v>-1.0762032290320129E-2</v>
      </c>
      <c r="O53" s="30">
        <f t="shared" si="15"/>
        <v>6.5900309084134488E-3</v>
      </c>
      <c r="P53" s="30">
        <f t="shared" si="15"/>
        <v>-3.2146959243094529E-4</v>
      </c>
      <c r="Q53" s="30">
        <f t="shared" si="15"/>
        <v>1.8838503259022352E-2</v>
      </c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</row>
    <row r="54" spans="2:43" ht="15" customHeight="1" x14ac:dyDescent="0.3">
      <c r="B54" s="28" t="s">
        <v>1</v>
      </c>
      <c r="C54" s="31">
        <f t="shared" ref="C54:Q54" si="16">RATE(2024-2023,,-C23,C26)</f>
        <v>-1.98730581248465E-2</v>
      </c>
      <c r="D54" s="31">
        <f t="shared" si="16"/>
        <v>1.349660657640382E-2</v>
      </c>
      <c r="E54" s="31">
        <f t="shared" si="16"/>
        <v>-1.6436214078360264E-2</v>
      </c>
      <c r="F54" s="31">
        <f t="shared" si="16"/>
        <v>2.1056671864312176E-2</v>
      </c>
      <c r="G54" s="31">
        <f t="shared" si="16"/>
        <v>2.3083903070013834E-2</v>
      </c>
      <c r="H54" s="31">
        <f t="shared" si="16"/>
        <v>2.2366576041386314E-2</v>
      </c>
      <c r="I54" s="31">
        <f t="shared" si="16"/>
        <v>2.050632911392386E-2</v>
      </c>
      <c r="J54" s="31">
        <f t="shared" si="16"/>
        <v>3.1159217877095247E-2</v>
      </c>
      <c r="K54" s="31">
        <f t="shared" si="16"/>
        <v>2.9102753538882309E-2</v>
      </c>
      <c r="L54" s="31">
        <f t="shared" si="16"/>
        <v>2.0832276169622358E-2</v>
      </c>
      <c r="M54" s="31">
        <f t="shared" si="16"/>
        <v>4.6721515495588214E-2</v>
      </c>
      <c r="N54" s="31">
        <f t="shared" si="16"/>
        <v>3.0191518388254044E-2</v>
      </c>
      <c r="O54" s="31">
        <f t="shared" si="16"/>
        <v>2.9260090264013228E-3</v>
      </c>
      <c r="P54" s="31">
        <f t="shared" si="16"/>
        <v>-1.5051384863405244E-2</v>
      </c>
      <c r="Q54" s="31">
        <f t="shared" si="16"/>
        <v>2.4280082924515892E-2</v>
      </c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</row>
    <row r="55" spans="2:43" ht="15" customHeight="1" x14ac:dyDescent="0.3">
      <c r="B55" s="25" t="s">
        <v>2</v>
      </c>
      <c r="C55" s="30">
        <f t="shared" ref="C55:Q55" si="17">RATE(2034-2024,,-C26,C38)</f>
        <v>-1.2180107664650695E-2</v>
      </c>
      <c r="D55" s="30">
        <f t="shared" si="17"/>
        <v>9.0115099083223264E-4</v>
      </c>
      <c r="E55" s="30">
        <f t="shared" si="17"/>
        <v>-1.0715912049964707E-2</v>
      </c>
      <c r="F55" s="30">
        <f t="shared" si="17"/>
        <v>9.1174179626212978E-3</v>
      </c>
      <c r="G55" s="30">
        <f t="shared" si="17"/>
        <v>2.7523134064967678E-2</v>
      </c>
      <c r="H55" s="30">
        <f t="shared" si="17"/>
        <v>2.1354727971508291E-2</v>
      </c>
      <c r="I55" s="30">
        <f t="shared" si="17"/>
        <v>1.8274668006237969E-2</v>
      </c>
      <c r="J55" s="30">
        <f t="shared" si="17"/>
        <v>2.4911762535335554E-2</v>
      </c>
      <c r="K55" s="30">
        <f t="shared" si="17"/>
        <v>2.3670875043963924E-2</v>
      </c>
      <c r="L55" s="30">
        <f t="shared" si="17"/>
        <v>1.4437003188476089E-2</v>
      </c>
      <c r="M55" s="30">
        <f t="shared" si="17"/>
        <v>3.8814858110174121E-2</v>
      </c>
      <c r="N55" s="30">
        <f t="shared" si="17"/>
        <v>6.8656593559091325E-3</v>
      </c>
      <c r="O55" s="30">
        <f t="shared" si="17"/>
        <v>6.0352468635741655E-3</v>
      </c>
      <c r="P55" s="30">
        <f t="shared" si="17"/>
        <v>-9.4367041223413894E-3</v>
      </c>
      <c r="Q55" s="30">
        <f t="shared" si="17"/>
        <v>2.2143609586538219E-2</v>
      </c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</row>
    <row r="56" spans="2:43" ht="15" customHeight="1" x14ac:dyDescent="0.3">
      <c r="B56" s="28" t="s">
        <v>3</v>
      </c>
      <c r="C56" s="31">
        <f t="shared" ref="C56:Q56" si="18">RATE(2044-2024,,-C26,C50)</f>
        <v>-8.395530018077248E-3</v>
      </c>
      <c r="D56" s="31">
        <f t="shared" si="18"/>
        <v>1.6533990587845086E-3</v>
      </c>
      <c r="E56" s="31">
        <f t="shared" si="18"/>
        <v>-7.2329111998571168E-3</v>
      </c>
      <c r="F56" s="31">
        <f t="shared" si="18"/>
        <v>1.0889206860714625E-2</v>
      </c>
      <c r="G56" s="31">
        <f t="shared" si="18"/>
        <v>2.5477663896407619E-2</v>
      </c>
      <c r="H56" s="31">
        <f t="shared" si="18"/>
        <v>2.0762537440007486E-2</v>
      </c>
      <c r="I56" s="31">
        <f t="shared" si="18"/>
        <v>1.5248294237608154E-2</v>
      </c>
      <c r="J56" s="31">
        <f t="shared" si="18"/>
        <v>2.2141549607201248E-2</v>
      </c>
      <c r="K56" s="31">
        <f t="shared" si="18"/>
        <v>2.0888706843572902E-2</v>
      </c>
      <c r="L56" s="31">
        <f t="shared" si="18"/>
        <v>1.1971661905419389E-2</v>
      </c>
      <c r="M56" s="31">
        <f t="shared" si="18"/>
        <v>3.4974494014988186E-2</v>
      </c>
      <c r="N56" s="31">
        <f t="shared" si="18"/>
        <v>4.7082773741517212E-3</v>
      </c>
      <c r="O56" s="31">
        <f t="shared" si="18"/>
        <v>7.799704731843893E-3</v>
      </c>
      <c r="P56" s="31">
        <f t="shared" si="18"/>
        <v>-6.1549428890016666E-3</v>
      </c>
      <c r="Q56" s="31">
        <f t="shared" si="18"/>
        <v>2.1067702663483855E-2</v>
      </c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</row>
    <row r="57" spans="2:43" x14ac:dyDescent="0.3">
      <c r="B57" s="108" t="s">
        <v>31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2:43" ht="14.4" x14ac:dyDescent="0.3">
      <c r="B58" s="12" t="s">
        <v>32</v>
      </c>
      <c r="C58" s="12"/>
      <c r="D58" s="12"/>
      <c r="E58" s="12"/>
      <c r="F58" s="12"/>
      <c r="G58" s="12"/>
      <c r="H58" s="12"/>
      <c r="I58" s="12"/>
    </row>
    <row r="59" spans="2:43" ht="14.4" x14ac:dyDescent="0.3">
      <c r="B59" s="12" t="s">
        <v>33</v>
      </c>
      <c r="C59" s="12"/>
      <c r="D59" s="12"/>
      <c r="E59" s="12"/>
      <c r="F59" s="12"/>
      <c r="G59" s="12"/>
      <c r="H59" s="12"/>
      <c r="I59" s="119"/>
      <c r="J59" s="111"/>
      <c r="K59" s="111"/>
      <c r="L59" s="111"/>
      <c r="O59" s="37"/>
      <c r="Q59" s="37"/>
    </row>
    <row r="60" spans="2:43" x14ac:dyDescent="0.3">
      <c r="O60" s="111"/>
    </row>
    <row r="62" spans="2:43" x14ac:dyDescent="0.3">
      <c r="C62" s="111"/>
      <c r="H62" s="111"/>
      <c r="K62" s="111"/>
    </row>
  </sheetData>
  <printOptions horizontalCentered="1" gridLinesSet="0"/>
  <pageMargins left="0.42" right="0.21" top="0.35" bottom="0.23" header="0.25" footer="0.17"/>
  <pageSetup scale="67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B1:O62"/>
  <sheetViews>
    <sheetView showGridLines="0" zoomScale="70" zoomScaleNormal="70" workbookViewId="0">
      <pane ySplit="10" topLeftCell="A22" activePane="bottomLeft" state="frozen"/>
      <selection pane="bottomLeft" activeCell="O1" sqref="O1"/>
    </sheetView>
  </sheetViews>
  <sheetFormatPr defaultColWidth="9.109375" defaultRowHeight="13.8" x14ac:dyDescent="0.3"/>
  <cols>
    <col min="1" max="1" width="7.44140625" style="2" customWidth="1"/>
    <col min="2" max="2" width="14.88671875" style="6" customWidth="1"/>
    <col min="3" max="3" width="9.5546875" style="6" customWidth="1"/>
    <col min="4" max="4" width="10" style="6" customWidth="1"/>
    <col min="5" max="5" width="10.88671875" style="6" customWidth="1"/>
    <col min="6" max="6" width="14.88671875" style="6" customWidth="1"/>
    <col min="7" max="7" width="12.88671875" style="6" customWidth="1"/>
    <col min="8" max="8" width="11.33203125" style="6" customWidth="1"/>
    <col min="9" max="9" width="13.5546875" style="6" customWidth="1"/>
    <col min="10" max="10" width="13.88671875" style="6" customWidth="1"/>
    <col min="11" max="11" width="14.44140625" style="6" customWidth="1"/>
    <col min="12" max="12" width="10.44140625" style="6" bestFit="1" customWidth="1"/>
    <col min="13" max="16384" width="9.109375" style="2"/>
  </cols>
  <sheetData>
    <row r="1" spans="2:15" ht="18" x14ac:dyDescent="0.35">
      <c r="B1" s="4" t="s">
        <v>38</v>
      </c>
      <c r="C1" s="8"/>
      <c r="D1" s="8"/>
      <c r="E1" s="8"/>
      <c r="F1" s="8"/>
      <c r="G1" s="8"/>
      <c r="H1" s="8"/>
      <c r="I1" s="8"/>
      <c r="J1" s="8"/>
      <c r="K1" s="8"/>
    </row>
    <row r="2" spans="2:15" ht="12" customHeight="1" x14ac:dyDescent="0.3">
      <c r="B2" s="5"/>
      <c r="C2" s="8"/>
      <c r="D2" s="8"/>
      <c r="E2" s="8"/>
      <c r="F2" s="8"/>
      <c r="G2" s="8"/>
      <c r="H2" s="8"/>
      <c r="I2" s="8"/>
    </row>
    <row r="3" spans="2:15" ht="21" x14ac:dyDescent="0.4">
      <c r="B3" s="7" t="s">
        <v>39</v>
      </c>
      <c r="C3" s="7"/>
      <c r="D3" s="7"/>
      <c r="E3" s="7"/>
      <c r="F3" s="7"/>
      <c r="G3" s="7"/>
      <c r="H3" s="7"/>
      <c r="I3" s="7"/>
      <c r="J3" s="7"/>
      <c r="K3" s="7"/>
    </row>
    <row r="4" spans="2:15" ht="9.75" customHeight="1" x14ac:dyDescent="0.3">
      <c r="B4" s="9"/>
      <c r="C4" s="8"/>
      <c r="D4" s="8"/>
      <c r="E4" s="8"/>
      <c r="F4" s="8"/>
      <c r="G4" s="8"/>
      <c r="H4" s="8"/>
      <c r="I4" s="8"/>
      <c r="J4" s="8"/>
      <c r="K4" s="8"/>
    </row>
    <row r="5" spans="2:15" ht="9.75" customHeight="1" x14ac:dyDescent="0.3">
      <c r="B5" s="9"/>
      <c r="C5" s="8"/>
      <c r="D5" s="8"/>
      <c r="E5" s="8"/>
      <c r="F5" s="8"/>
      <c r="G5" s="8"/>
      <c r="H5" s="8"/>
      <c r="I5" s="8"/>
      <c r="J5" s="8"/>
      <c r="K5" s="8"/>
    </row>
    <row r="6" spans="2:15" ht="9.75" customHeight="1" x14ac:dyDescent="0.3">
      <c r="B6" s="40"/>
      <c r="C6" s="8"/>
      <c r="D6" s="8"/>
      <c r="E6" s="8"/>
      <c r="F6" s="8"/>
      <c r="G6" s="8"/>
      <c r="H6" s="8"/>
      <c r="I6" s="8"/>
      <c r="J6" s="8"/>
      <c r="K6" s="8"/>
      <c r="O6" s="66"/>
    </row>
    <row r="7" spans="2:15" ht="15.6" x14ac:dyDescent="0.3">
      <c r="B7" s="18"/>
      <c r="C7" s="70"/>
      <c r="D7" s="70"/>
      <c r="E7" s="70"/>
      <c r="F7" s="70"/>
      <c r="G7" s="70"/>
      <c r="H7" s="70"/>
      <c r="I7" s="70"/>
      <c r="J7" s="70"/>
      <c r="K7" s="70"/>
      <c r="L7" s="15"/>
      <c r="O7" s="66"/>
    </row>
    <row r="8" spans="2:15" ht="52.2" customHeight="1" x14ac:dyDescent="0.3">
      <c r="B8" s="71" t="s">
        <v>18</v>
      </c>
      <c r="C8" s="72" t="s">
        <v>40</v>
      </c>
      <c r="D8" s="62" t="s">
        <v>41</v>
      </c>
      <c r="E8" s="62" t="s">
        <v>42</v>
      </c>
      <c r="F8" s="62" t="s">
        <v>43</v>
      </c>
      <c r="G8" s="72" t="s">
        <v>44</v>
      </c>
      <c r="H8" s="72" t="s">
        <v>45</v>
      </c>
      <c r="I8" s="72" t="s">
        <v>46</v>
      </c>
      <c r="J8" s="74" t="s">
        <v>47</v>
      </c>
      <c r="K8" s="72" t="s">
        <v>48</v>
      </c>
      <c r="L8" s="15"/>
    </row>
    <row r="9" spans="2:15" ht="15.6" x14ac:dyDescent="0.3">
      <c r="B9" s="13" t="s">
        <v>49</v>
      </c>
      <c r="C9" s="77"/>
      <c r="D9" s="78"/>
      <c r="E9" s="78"/>
      <c r="F9" s="78"/>
      <c r="G9" s="77"/>
      <c r="H9" s="78"/>
      <c r="I9" s="78"/>
      <c r="J9" s="80"/>
      <c r="K9" s="78"/>
      <c r="L9" s="15"/>
    </row>
    <row r="10" spans="2:15" ht="15.6" x14ac:dyDescent="0.3">
      <c r="B10" s="24">
        <v>2010</v>
      </c>
      <c r="C10" s="41">
        <v>212</v>
      </c>
      <c r="D10" s="41">
        <v>3682</v>
      </c>
      <c r="E10" s="42">
        <v>202020</v>
      </c>
      <c r="F10" s="42">
        <v>123705</v>
      </c>
      <c r="G10" s="41">
        <v>142198</v>
      </c>
      <c r="H10" s="41">
        <v>15377</v>
      </c>
      <c r="I10" s="48">
        <v>21275</v>
      </c>
      <c r="J10" s="43">
        <f t="shared" ref="J10:J17" si="0">SUM(C10:I10)</f>
        <v>508469</v>
      </c>
      <c r="K10" s="41">
        <v>318001</v>
      </c>
      <c r="L10" s="15"/>
    </row>
    <row r="11" spans="2:15" ht="15.6" x14ac:dyDescent="0.3">
      <c r="B11" s="20">
        <v>2011</v>
      </c>
      <c r="C11" s="44">
        <v>227</v>
      </c>
      <c r="D11" s="44">
        <v>4066</v>
      </c>
      <c r="E11" s="45">
        <v>194441</v>
      </c>
      <c r="F11" s="45">
        <v>120865</v>
      </c>
      <c r="G11" s="44">
        <v>142511</v>
      </c>
      <c r="H11" s="44">
        <v>15220</v>
      </c>
      <c r="I11" s="46">
        <v>21141</v>
      </c>
      <c r="J11" s="47">
        <f t="shared" si="0"/>
        <v>498471</v>
      </c>
      <c r="K11" s="44">
        <v>314122</v>
      </c>
      <c r="L11" s="15"/>
    </row>
    <row r="12" spans="2:15" ht="15.6" x14ac:dyDescent="0.3">
      <c r="B12" s="24">
        <v>2012</v>
      </c>
      <c r="C12" s="41">
        <v>218</v>
      </c>
      <c r="D12" s="41">
        <v>4493</v>
      </c>
      <c r="E12" s="42">
        <v>188001</v>
      </c>
      <c r="F12" s="42">
        <v>116400</v>
      </c>
      <c r="G12" s="41">
        <v>145590</v>
      </c>
      <c r="H12" s="41">
        <v>15126</v>
      </c>
      <c r="I12" s="48">
        <v>20802</v>
      </c>
      <c r="J12" s="43">
        <f t="shared" si="0"/>
        <v>490630</v>
      </c>
      <c r="K12" s="41">
        <v>311952</v>
      </c>
      <c r="L12" s="15"/>
    </row>
    <row r="13" spans="2:15" ht="15.6" x14ac:dyDescent="0.3">
      <c r="B13" s="20">
        <v>2013</v>
      </c>
      <c r="C13" s="44">
        <v>238</v>
      </c>
      <c r="D13" s="44">
        <v>4824</v>
      </c>
      <c r="E13" s="45">
        <v>180214</v>
      </c>
      <c r="F13" s="45">
        <v>108206</v>
      </c>
      <c r="G13" s="44">
        <v>149824</v>
      </c>
      <c r="H13" s="44">
        <v>15114</v>
      </c>
      <c r="I13" s="46">
        <v>20381</v>
      </c>
      <c r="J13" s="47">
        <f t="shared" si="0"/>
        <v>478801</v>
      </c>
      <c r="K13" s="44">
        <v>307120</v>
      </c>
      <c r="L13" s="15"/>
    </row>
    <row r="14" spans="2:15" ht="15.6" x14ac:dyDescent="0.3">
      <c r="B14" s="24">
        <v>2014</v>
      </c>
      <c r="C14" s="41">
        <v>220</v>
      </c>
      <c r="D14" s="41">
        <v>5157</v>
      </c>
      <c r="E14" s="42">
        <v>174883</v>
      </c>
      <c r="F14" s="42">
        <v>104322</v>
      </c>
      <c r="G14" s="41">
        <v>152933</v>
      </c>
      <c r="H14" s="41">
        <v>15511</v>
      </c>
      <c r="I14" s="48">
        <v>19927</v>
      </c>
      <c r="J14" s="43">
        <f t="shared" si="0"/>
        <v>472953</v>
      </c>
      <c r="K14" s="41">
        <v>306066</v>
      </c>
      <c r="L14" s="15"/>
    </row>
    <row r="15" spans="2:15" ht="15.6" x14ac:dyDescent="0.3">
      <c r="B15" s="20">
        <v>2015</v>
      </c>
      <c r="C15" s="44">
        <v>190</v>
      </c>
      <c r="D15" s="44">
        <v>5482</v>
      </c>
      <c r="E15" s="45">
        <v>170718</v>
      </c>
      <c r="F15" s="45">
        <v>101164</v>
      </c>
      <c r="G15" s="44">
        <v>154730</v>
      </c>
      <c r="H15" s="44">
        <v>15566</v>
      </c>
      <c r="I15" s="46">
        <v>19460</v>
      </c>
      <c r="J15" s="47">
        <f t="shared" si="0"/>
        <v>467310</v>
      </c>
      <c r="K15" s="44">
        <v>304329</v>
      </c>
      <c r="L15" s="15"/>
    </row>
    <row r="16" spans="2:15" ht="15.6" x14ac:dyDescent="0.3">
      <c r="B16" s="24">
        <v>2016</v>
      </c>
      <c r="C16" s="41">
        <v>175</v>
      </c>
      <c r="D16" s="41">
        <v>5889</v>
      </c>
      <c r="E16" s="42">
        <v>162313</v>
      </c>
      <c r="F16" s="42">
        <v>96081</v>
      </c>
      <c r="G16" s="33">
        <v>157894</v>
      </c>
      <c r="H16" s="41">
        <v>15518</v>
      </c>
      <c r="I16" s="48">
        <v>17991</v>
      </c>
      <c r="J16" s="43">
        <f t="shared" si="0"/>
        <v>455861</v>
      </c>
      <c r="K16" s="33">
        <v>302572</v>
      </c>
      <c r="L16" s="15"/>
    </row>
    <row r="17" spans="2:12" ht="15.6" x14ac:dyDescent="0.3">
      <c r="B17" s="28">
        <v>2017</v>
      </c>
      <c r="C17" s="44">
        <v>153</v>
      </c>
      <c r="D17" s="44">
        <v>6097</v>
      </c>
      <c r="E17" s="45">
        <v>162455</v>
      </c>
      <c r="F17" s="45">
        <v>98161</v>
      </c>
      <c r="G17" s="32">
        <v>159825</v>
      </c>
      <c r="H17" s="44">
        <v>15355</v>
      </c>
      <c r="I17" s="46">
        <v>18139</v>
      </c>
      <c r="J17" s="47">
        <f t="shared" si="0"/>
        <v>460185</v>
      </c>
      <c r="K17" s="32">
        <v>306652</v>
      </c>
      <c r="L17" s="15"/>
    </row>
    <row r="18" spans="2:12" ht="15.6" x14ac:dyDescent="0.3">
      <c r="B18" s="25">
        <v>2018</v>
      </c>
      <c r="C18" s="41">
        <v>144</v>
      </c>
      <c r="D18" s="41">
        <v>6246</v>
      </c>
      <c r="E18" s="42">
        <v>163695</v>
      </c>
      <c r="F18" s="42">
        <v>99880</v>
      </c>
      <c r="G18" s="33">
        <v>162145</v>
      </c>
      <c r="H18" s="41">
        <v>15033</v>
      </c>
      <c r="I18" s="48">
        <v>18370</v>
      </c>
      <c r="J18" s="43">
        <f t="shared" ref="J18:J23" si="1">SUM(C18:I18)</f>
        <v>465513</v>
      </c>
      <c r="K18" s="33">
        <v>311017</v>
      </c>
      <c r="L18" s="15"/>
    </row>
    <row r="19" spans="2:12" ht="15.6" x14ac:dyDescent="0.3">
      <c r="B19" s="28">
        <v>2019</v>
      </c>
      <c r="C19" s="44">
        <v>127</v>
      </c>
      <c r="D19" s="44">
        <v>6467</v>
      </c>
      <c r="E19" s="45">
        <v>161105</v>
      </c>
      <c r="F19" s="45">
        <v>100863</v>
      </c>
      <c r="G19" s="32">
        <v>164947</v>
      </c>
      <c r="H19" s="44">
        <v>14248</v>
      </c>
      <c r="I19" s="46">
        <v>19143</v>
      </c>
      <c r="J19" s="47">
        <f t="shared" si="1"/>
        <v>466900</v>
      </c>
      <c r="K19" s="32">
        <v>314168</v>
      </c>
      <c r="L19" s="15"/>
    </row>
    <row r="20" spans="2:12" ht="15.6" x14ac:dyDescent="0.3">
      <c r="B20" s="82">
        <v>2020</v>
      </c>
      <c r="C20" s="84">
        <v>105</v>
      </c>
      <c r="D20" s="84">
        <v>6643</v>
      </c>
      <c r="E20" s="85">
        <v>160860</v>
      </c>
      <c r="F20" s="85">
        <v>103879</v>
      </c>
      <c r="G20" s="86">
        <v>164193</v>
      </c>
      <c r="H20" s="84">
        <v>13629</v>
      </c>
      <c r="I20" s="87">
        <v>19753</v>
      </c>
      <c r="J20" s="43">
        <f t="shared" si="1"/>
        <v>469062</v>
      </c>
      <c r="K20" s="86">
        <v>316651</v>
      </c>
      <c r="L20" s="15"/>
    </row>
    <row r="21" spans="2:12" ht="15.6" x14ac:dyDescent="0.3">
      <c r="B21" s="28">
        <v>2021</v>
      </c>
      <c r="C21" s="44">
        <v>85</v>
      </c>
      <c r="D21" s="44">
        <v>6801</v>
      </c>
      <c r="E21" s="45">
        <v>161459</v>
      </c>
      <c r="F21" s="45">
        <v>104610</v>
      </c>
      <c r="G21" s="32">
        <v>163934</v>
      </c>
      <c r="H21" s="44">
        <v>13191</v>
      </c>
      <c r="I21" s="46">
        <v>20328</v>
      </c>
      <c r="J21" s="47">
        <f t="shared" si="1"/>
        <v>470408</v>
      </c>
      <c r="K21" s="32">
        <v>317169</v>
      </c>
      <c r="L21" s="15"/>
    </row>
    <row r="22" spans="2:12" ht="15.6" x14ac:dyDescent="0.3">
      <c r="B22" s="25">
        <v>2022</v>
      </c>
      <c r="C22" s="41">
        <v>79</v>
      </c>
      <c r="D22" s="41">
        <v>6957</v>
      </c>
      <c r="E22" s="42">
        <v>164090</v>
      </c>
      <c r="F22" s="42">
        <v>104498</v>
      </c>
      <c r="G22" s="33">
        <v>166738</v>
      </c>
      <c r="H22" s="41">
        <v>13180</v>
      </c>
      <c r="I22" s="48">
        <v>20804</v>
      </c>
      <c r="J22" s="43">
        <f t="shared" si="1"/>
        <v>476346</v>
      </c>
      <c r="K22" s="33">
        <v>321217</v>
      </c>
      <c r="L22" s="15"/>
    </row>
    <row r="23" spans="2:12" ht="15.6" x14ac:dyDescent="0.3">
      <c r="B23" s="28">
        <v>2023</v>
      </c>
      <c r="C23" s="44">
        <v>71</v>
      </c>
      <c r="D23" s="44">
        <v>7144</v>
      </c>
      <c r="E23" s="44">
        <v>167711</v>
      </c>
      <c r="F23" s="44">
        <v>106711</v>
      </c>
      <c r="G23" s="32">
        <v>174113</v>
      </c>
      <c r="H23" s="44">
        <v>13428</v>
      </c>
      <c r="I23" s="46">
        <v>21292</v>
      </c>
      <c r="J23" s="47">
        <f t="shared" si="1"/>
        <v>490470</v>
      </c>
      <c r="K23" s="32">
        <v>332313</v>
      </c>
      <c r="L23" s="15"/>
    </row>
    <row r="24" spans="2:12" ht="10.35" customHeight="1" x14ac:dyDescent="0.3">
      <c r="B24" s="26"/>
      <c r="C24" s="53"/>
      <c r="D24" s="53"/>
      <c r="E24" s="53"/>
      <c r="F24" s="53"/>
      <c r="G24" s="53"/>
      <c r="H24" s="53"/>
      <c r="I24" s="53"/>
      <c r="J24" s="54"/>
      <c r="K24" s="53"/>
      <c r="L24" s="15"/>
    </row>
    <row r="25" spans="2:12" ht="15" customHeight="1" x14ac:dyDescent="0.3">
      <c r="B25" s="13" t="s">
        <v>4</v>
      </c>
      <c r="C25" s="41"/>
      <c r="D25" s="41"/>
      <c r="E25" s="42"/>
      <c r="F25" s="42"/>
      <c r="G25" s="49"/>
      <c r="H25" s="41"/>
      <c r="I25" s="48"/>
      <c r="J25" s="43"/>
      <c r="K25" s="41"/>
      <c r="L25" s="15"/>
    </row>
    <row r="26" spans="2:12" ht="15.6" x14ac:dyDescent="0.3">
      <c r="B26" s="88">
        <v>2024</v>
      </c>
      <c r="C26" s="91">
        <v>66</v>
      </c>
      <c r="D26" s="91">
        <v>7390</v>
      </c>
      <c r="E26" s="91">
        <v>170450</v>
      </c>
      <c r="F26" s="91">
        <v>108250</v>
      </c>
      <c r="G26" s="89">
        <v>178900</v>
      </c>
      <c r="H26" s="91">
        <v>13650</v>
      </c>
      <c r="I26" s="122">
        <v>21700</v>
      </c>
      <c r="J26" s="92">
        <f>SUM(C26:I26)</f>
        <v>500406</v>
      </c>
      <c r="K26" s="89">
        <v>340200</v>
      </c>
      <c r="L26" s="15"/>
    </row>
    <row r="27" spans="2:12" ht="10.3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6" x14ac:dyDescent="0.3">
      <c r="B28" s="28">
        <v>2025</v>
      </c>
      <c r="C28" s="44">
        <v>65</v>
      </c>
      <c r="D28" s="44">
        <v>7640</v>
      </c>
      <c r="E28" s="44">
        <v>172350</v>
      </c>
      <c r="F28" s="44">
        <v>109250</v>
      </c>
      <c r="G28" s="32">
        <v>179200</v>
      </c>
      <c r="H28" s="44">
        <v>13800</v>
      </c>
      <c r="I28" s="46">
        <v>22100</v>
      </c>
      <c r="J28" s="47">
        <f>SUM(C28:I28)</f>
        <v>504405</v>
      </c>
      <c r="K28" s="32">
        <v>340600</v>
      </c>
      <c r="L28" s="15"/>
    </row>
    <row r="29" spans="2:12" ht="15.6" x14ac:dyDescent="0.3">
      <c r="B29" s="25">
        <v>2026</v>
      </c>
      <c r="C29" s="41">
        <v>65</v>
      </c>
      <c r="D29" s="41">
        <v>7905</v>
      </c>
      <c r="E29" s="41">
        <v>173550</v>
      </c>
      <c r="F29" s="41">
        <v>109950</v>
      </c>
      <c r="G29" s="33">
        <v>179700</v>
      </c>
      <c r="H29" s="41">
        <v>14050</v>
      </c>
      <c r="I29" s="48">
        <v>22450</v>
      </c>
      <c r="J29" s="43">
        <f>SUM(C29:I29)</f>
        <v>507670</v>
      </c>
      <c r="K29" s="33">
        <v>341200</v>
      </c>
      <c r="L29" s="15"/>
    </row>
    <row r="30" spans="2:12" ht="15.6" x14ac:dyDescent="0.3">
      <c r="B30" s="28">
        <v>2027</v>
      </c>
      <c r="C30" s="44">
        <v>60</v>
      </c>
      <c r="D30" s="44">
        <v>8140</v>
      </c>
      <c r="E30" s="44">
        <v>174300</v>
      </c>
      <c r="F30" s="44">
        <v>110425</v>
      </c>
      <c r="G30" s="32">
        <v>180400</v>
      </c>
      <c r="H30" s="44">
        <v>14350</v>
      </c>
      <c r="I30" s="46">
        <v>22750</v>
      </c>
      <c r="J30" s="47">
        <f>SUM(C30:I30)</f>
        <v>510425</v>
      </c>
      <c r="K30" s="32">
        <v>342200</v>
      </c>
      <c r="L30" s="15"/>
    </row>
    <row r="31" spans="2:12" ht="15.6" x14ac:dyDescent="0.3">
      <c r="B31" s="25">
        <v>2028</v>
      </c>
      <c r="C31" s="41">
        <v>60</v>
      </c>
      <c r="D31" s="41">
        <v>8380</v>
      </c>
      <c r="E31" s="41">
        <v>174700</v>
      </c>
      <c r="F31" s="41">
        <v>110725</v>
      </c>
      <c r="G31" s="33">
        <v>181100</v>
      </c>
      <c r="H31" s="41">
        <v>14600</v>
      </c>
      <c r="I31" s="48">
        <v>23050</v>
      </c>
      <c r="J31" s="43">
        <f>SUM(C31:I31)</f>
        <v>512615</v>
      </c>
      <c r="K31" s="33">
        <v>343400</v>
      </c>
      <c r="L31" s="15"/>
    </row>
    <row r="32" spans="2:12" ht="15.6" x14ac:dyDescent="0.3">
      <c r="B32" s="28">
        <v>2029</v>
      </c>
      <c r="C32" s="44">
        <v>55</v>
      </c>
      <c r="D32" s="44">
        <v>8615</v>
      </c>
      <c r="E32" s="44">
        <v>174900</v>
      </c>
      <c r="F32" s="44">
        <v>110950</v>
      </c>
      <c r="G32" s="32">
        <v>182000</v>
      </c>
      <c r="H32" s="44">
        <v>14900</v>
      </c>
      <c r="I32" s="46">
        <v>23250</v>
      </c>
      <c r="J32" s="47">
        <f>SUM(C32:I32)</f>
        <v>514670</v>
      </c>
      <c r="K32" s="32">
        <v>344700</v>
      </c>
      <c r="L32" s="15"/>
    </row>
    <row r="33" spans="2:12" ht="10.3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6" x14ac:dyDescent="0.3">
      <c r="B34" s="25">
        <v>2030</v>
      </c>
      <c r="C34" s="41">
        <v>55</v>
      </c>
      <c r="D34" s="41">
        <v>8855</v>
      </c>
      <c r="E34" s="41">
        <v>174900</v>
      </c>
      <c r="F34" s="41">
        <v>111100</v>
      </c>
      <c r="G34" s="33">
        <v>183000</v>
      </c>
      <c r="H34" s="41">
        <v>15150</v>
      </c>
      <c r="I34" s="48">
        <v>23400</v>
      </c>
      <c r="J34" s="43">
        <f>SUM(C34:I34)</f>
        <v>516460</v>
      </c>
      <c r="K34" s="33">
        <v>346200</v>
      </c>
      <c r="L34" s="15"/>
    </row>
    <row r="35" spans="2:12" ht="15.6" x14ac:dyDescent="0.3">
      <c r="B35" s="28">
        <v>2031</v>
      </c>
      <c r="C35" s="44">
        <v>50</v>
      </c>
      <c r="D35" s="44">
        <v>9095</v>
      </c>
      <c r="E35" s="44">
        <v>174700</v>
      </c>
      <c r="F35" s="44">
        <v>111200</v>
      </c>
      <c r="G35" s="32">
        <v>184200</v>
      </c>
      <c r="H35" s="44">
        <v>15450</v>
      </c>
      <c r="I35" s="46">
        <v>23600</v>
      </c>
      <c r="J35" s="47">
        <f>SUM(C35:I35)</f>
        <v>518295</v>
      </c>
      <c r="K35" s="32">
        <v>347700</v>
      </c>
      <c r="L35" s="15"/>
    </row>
    <row r="36" spans="2:12" ht="15.6" x14ac:dyDescent="0.3">
      <c r="B36" s="25">
        <v>2032</v>
      </c>
      <c r="C36" s="41">
        <v>45</v>
      </c>
      <c r="D36" s="41">
        <v>9330</v>
      </c>
      <c r="E36" s="41">
        <v>174450</v>
      </c>
      <c r="F36" s="41">
        <v>111275</v>
      </c>
      <c r="G36" s="33">
        <v>185500</v>
      </c>
      <c r="H36" s="41">
        <v>15750</v>
      </c>
      <c r="I36" s="48">
        <v>23700</v>
      </c>
      <c r="J36" s="43">
        <f>SUM(C36:I36)</f>
        <v>520050</v>
      </c>
      <c r="K36" s="33">
        <v>349300</v>
      </c>
      <c r="L36" s="15"/>
    </row>
    <row r="37" spans="2:12" ht="15.6" x14ac:dyDescent="0.3">
      <c r="B37" s="28">
        <v>2033</v>
      </c>
      <c r="C37" s="44">
        <v>45</v>
      </c>
      <c r="D37" s="44">
        <v>9565</v>
      </c>
      <c r="E37" s="44">
        <v>174100</v>
      </c>
      <c r="F37" s="44">
        <v>111325</v>
      </c>
      <c r="G37" s="32">
        <v>186900</v>
      </c>
      <c r="H37" s="44">
        <v>16050</v>
      </c>
      <c r="I37" s="46">
        <v>23850</v>
      </c>
      <c r="J37" s="47">
        <f>SUM(C37:I37)</f>
        <v>521835</v>
      </c>
      <c r="K37" s="32">
        <v>350900</v>
      </c>
      <c r="L37" s="15"/>
    </row>
    <row r="38" spans="2:12" ht="15.6" x14ac:dyDescent="0.3">
      <c r="B38" s="25">
        <v>2034</v>
      </c>
      <c r="C38" s="41">
        <v>45</v>
      </c>
      <c r="D38" s="41">
        <v>9795</v>
      </c>
      <c r="E38" s="41">
        <v>173650</v>
      </c>
      <c r="F38" s="41">
        <v>111350</v>
      </c>
      <c r="G38" s="33">
        <v>188400</v>
      </c>
      <c r="H38" s="41">
        <v>16350</v>
      </c>
      <c r="I38" s="48">
        <v>23950</v>
      </c>
      <c r="J38" s="43">
        <f>SUM(C38:I38)</f>
        <v>523540</v>
      </c>
      <c r="K38" s="33">
        <v>352600</v>
      </c>
      <c r="L38" s="15"/>
    </row>
    <row r="39" spans="2:12" ht="10.35" customHeight="1" x14ac:dyDescent="0.3">
      <c r="B39" s="29"/>
      <c r="C39" s="55"/>
      <c r="D39" s="55"/>
      <c r="E39" s="55"/>
      <c r="F39" s="55"/>
      <c r="G39" s="34"/>
      <c r="H39" s="55"/>
      <c r="I39" s="53"/>
      <c r="J39" s="54"/>
      <c r="K39" s="34"/>
      <c r="L39" s="15"/>
    </row>
    <row r="40" spans="2:12" ht="15.6" x14ac:dyDescent="0.3">
      <c r="B40" s="28">
        <v>2035</v>
      </c>
      <c r="C40" s="44">
        <v>40</v>
      </c>
      <c r="D40" s="44">
        <v>10020</v>
      </c>
      <c r="E40" s="44">
        <v>173200</v>
      </c>
      <c r="F40" s="44">
        <v>111375</v>
      </c>
      <c r="G40" s="32">
        <v>190000</v>
      </c>
      <c r="H40" s="44">
        <v>16600</v>
      </c>
      <c r="I40" s="46">
        <v>24050</v>
      </c>
      <c r="J40" s="47">
        <f t="shared" ref="J40:J47" si="2">SUM(C40:I40)</f>
        <v>525285</v>
      </c>
      <c r="K40" s="32">
        <v>354300</v>
      </c>
      <c r="L40" s="15"/>
    </row>
    <row r="41" spans="2:12" ht="15.6" x14ac:dyDescent="0.3">
      <c r="B41" s="25">
        <v>2036</v>
      </c>
      <c r="C41" s="41">
        <v>40</v>
      </c>
      <c r="D41" s="41">
        <v>10240</v>
      </c>
      <c r="E41" s="41">
        <v>172650</v>
      </c>
      <c r="F41" s="41">
        <v>111385</v>
      </c>
      <c r="G41" s="33">
        <v>191600</v>
      </c>
      <c r="H41" s="41">
        <v>16900</v>
      </c>
      <c r="I41" s="48">
        <v>24100</v>
      </c>
      <c r="J41" s="43">
        <f t="shared" si="2"/>
        <v>526915</v>
      </c>
      <c r="K41" s="33">
        <v>356000</v>
      </c>
      <c r="L41" s="15"/>
    </row>
    <row r="42" spans="2:12" ht="15.6" x14ac:dyDescent="0.3">
      <c r="B42" s="28">
        <v>2037</v>
      </c>
      <c r="C42" s="44">
        <v>35</v>
      </c>
      <c r="D42" s="44">
        <v>10455</v>
      </c>
      <c r="E42" s="44">
        <v>172050</v>
      </c>
      <c r="F42" s="44">
        <v>111395</v>
      </c>
      <c r="G42" s="32">
        <v>193300</v>
      </c>
      <c r="H42" s="44">
        <v>17150</v>
      </c>
      <c r="I42" s="46">
        <v>24200</v>
      </c>
      <c r="J42" s="47">
        <f t="shared" si="2"/>
        <v>528585</v>
      </c>
      <c r="K42" s="32">
        <v>357800</v>
      </c>
      <c r="L42" s="15"/>
    </row>
    <row r="43" spans="2:12" ht="15.6" x14ac:dyDescent="0.3">
      <c r="B43" s="25">
        <v>2038</v>
      </c>
      <c r="C43" s="41">
        <v>30</v>
      </c>
      <c r="D43" s="41">
        <v>10670</v>
      </c>
      <c r="E43" s="41">
        <v>171400</v>
      </c>
      <c r="F43" s="41">
        <v>111405</v>
      </c>
      <c r="G43" s="33">
        <v>194900</v>
      </c>
      <c r="H43" s="41">
        <v>17400</v>
      </c>
      <c r="I43" s="48">
        <v>24250</v>
      </c>
      <c r="J43" s="43">
        <f t="shared" si="2"/>
        <v>530055</v>
      </c>
      <c r="K43" s="33">
        <v>359500</v>
      </c>
      <c r="L43" s="15"/>
    </row>
    <row r="44" spans="2:12" ht="15.6" x14ac:dyDescent="0.3">
      <c r="B44" s="28">
        <v>2039</v>
      </c>
      <c r="C44" s="44">
        <v>25</v>
      </c>
      <c r="D44" s="44">
        <v>10880</v>
      </c>
      <c r="E44" s="44">
        <v>170700</v>
      </c>
      <c r="F44" s="44">
        <v>111415</v>
      </c>
      <c r="G44" s="32">
        <v>196400</v>
      </c>
      <c r="H44" s="44">
        <v>17700</v>
      </c>
      <c r="I44" s="46">
        <v>24300</v>
      </c>
      <c r="J44" s="47">
        <f t="shared" ref="J44" si="3">SUM(C44:I44)</f>
        <v>531420</v>
      </c>
      <c r="K44" s="32">
        <v>361300</v>
      </c>
      <c r="L44" s="15"/>
    </row>
    <row r="45" spans="2:12" ht="10.3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ht="15.6" x14ac:dyDescent="0.3">
      <c r="B46" s="25">
        <v>2040</v>
      </c>
      <c r="C46" s="41">
        <v>20</v>
      </c>
      <c r="D46" s="41">
        <v>11085</v>
      </c>
      <c r="E46" s="41">
        <v>170050</v>
      </c>
      <c r="F46" s="41">
        <v>111425</v>
      </c>
      <c r="G46" s="33">
        <v>198000</v>
      </c>
      <c r="H46" s="41">
        <v>17950</v>
      </c>
      <c r="I46" s="48">
        <v>24300</v>
      </c>
      <c r="J46" s="43">
        <f t="shared" si="2"/>
        <v>532830</v>
      </c>
      <c r="K46" s="33">
        <v>363100</v>
      </c>
      <c r="L46" s="15"/>
    </row>
    <row r="47" spans="2:12" ht="15.6" x14ac:dyDescent="0.3">
      <c r="B47" s="28">
        <v>2041</v>
      </c>
      <c r="C47" s="44">
        <v>18</v>
      </c>
      <c r="D47" s="44">
        <v>11290</v>
      </c>
      <c r="E47" s="44">
        <v>169350</v>
      </c>
      <c r="F47" s="44">
        <v>111435</v>
      </c>
      <c r="G47" s="32">
        <v>199600</v>
      </c>
      <c r="H47" s="44">
        <v>18200</v>
      </c>
      <c r="I47" s="46">
        <v>24350</v>
      </c>
      <c r="J47" s="47">
        <f t="shared" si="2"/>
        <v>534243</v>
      </c>
      <c r="K47" s="32">
        <v>365000</v>
      </c>
      <c r="L47" s="15"/>
    </row>
    <row r="48" spans="2:12" ht="15.6" x14ac:dyDescent="0.3">
      <c r="B48" s="25">
        <v>2042</v>
      </c>
      <c r="C48" s="41">
        <v>15</v>
      </c>
      <c r="D48" s="41">
        <v>11490</v>
      </c>
      <c r="E48" s="41">
        <v>168750</v>
      </c>
      <c r="F48" s="41">
        <v>111440</v>
      </c>
      <c r="G48" s="33">
        <v>201200</v>
      </c>
      <c r="H48" s="41">
        <v>18450</v>
      </c>
      <c r="I48" s="48">
        <v>24350</v>
      </c>
      <c r="J48" s="43">
        <f>SUM(C48:I48)</f>
        <v>535695</v>
      </c>
      <c r="K48" s="33">
        <v>366800</v>
      </c>
      <c r="L48" s="15"/>
    </row>
    <row r="49" spans="2:12" ht="15.6" x14ac:dyDescent="0.3">
      <c r="B49" s="28">
        <v>2043</v>
      </c>
      <c r="C49" s="44">
        <v>10</v>
      </c>
      <c r="D49" s="44">
        <v>11690</v>
      </c>
      <c r="E49" s="44">
        <v>168200</v>
      </c>
      <c r="F49" s="44">
        <v>111445</v>
      </c>
      <c r="G49" s="32">
        <v>202900</v>
      </c>
      <c r="H49" s="44">
        <v>18650</v>
      </c>
      <c r="I49" s="46">
        <v>24400</v>
      </c>
      <c r="J49" s="47">
        <f t="shared" ref="J49" si="4">SUM(C49:I49)</f>
        <v>537295</v>
      </c>
      <c r="K49" s="32">
        <v>368600</v>
      </c>
      <c r="L49" s="15"/>
    </row>
    <row r="50" spans="2:12" ht="15.6" x14ac:dyDescent="0.3">
      <c r="B50" s="25">
        <v>2044</v>
      </c>
      <c r="C50" s="41">
        <v>5</v>
      </c>
      <c r="D50" s="41">
        <v>11885</v>
      </c>
      <c r="E50" s="41">
        <v>167650</v>
      </c>
      <c r="F50" s="41">
        <v>111450</v>
      </c>
      <c r="G50" s="33">
        <v>204700</v>
      </c>
      <c r="H50" s="41">
        <v>18900</v>
      </c>
      <c r="I50" s="48">
        <v>24400</v>
      </c>
      <c r="J50" s="43">
        <f t="shared" ref="J50" si="5">SUM(C50:I50)</f>
        <v>538990</v>
      </c>
      <c r="K50" s="33">
        <v>370500</v>
      </c>
      <c r="L50" s="15"/>
    </row>
    <row r="51" spans="2:12" ht="10.35" customHeight="1" x14ac:dyDescent="0.3">
      <c r="B51" s="29"/>
      <c r="C51" s="55"/>
      <c r="D51" s="55"/>
      <c r="E51" s="56"/>
      <c r="F51" s="55"/>
      <c r="G51" s="55"/>
      <c r="H51" s="55"/>
      <c r="I51" s="53"/>
      <c r="J51" s="54"/>
      <c r="K51" s="55"/>
      <c r="L51" s="15"/>
    </row>
    <row r="52" spans="2:12" ht="15" customHeight="1" x14ac:dyDescent="0.3">
      <c r="B52" s="36" t="s">
        <v>5</v>
      </c>
      <c r="C52" s="41"/>
      <c r="D52" s="43"/>
      <c r="E52" s="41"/>
      <c r="F52" s="41"/>
      <c r="G52" s="43"/>
      <c r="H52" s="41"/>
      <c r="I52" s="41"/>
      <c r="J52" s="41"/>
      <c r="K52" s="43"/>
      <c r="L52" s="15"/>
    </row>
    <row r="53" spans="2:12" ht="15" customHeight="1" x14ac:dyDescent="0.3">
      <c r="B53" s="25" t="s">
        <v>6</v>
      </c>
      <c r="C53" s="30">
        <f>RATE(2023-2010,,-C10,C23)</f>
        <v>-8.0703564908998313E-2</v>
      </c>
      <c r="D53" s="30">
        <f t="shared" ref="D53:K53" si="6">RATE(2023-2010,,-D10,D23)</f>
        <v>5.2308060553637195E-2</v>
      </c>
      <c r="E53" s="30">
        <f t="shared" si="6"/>
        <v>-1.4215260153882449E-2</v>
      </c>
      <c r="F53" s="30">
        <f t="shared" si="6"/>
        <v>-1.130297842751294E-2</v>
      </c>
      <c r="G53" s="30">
        <f t="shared" si="6"/>
        <v>1.5697630423174628E-2</v>
      </c>
      <c r="H53" s="30">
        <f t="shared" si="6"/>
        <v>-1.037129012024667E-2</v>
      </c>
      <c r="I53" s="30">
        <f t="shared" si="6"/>
        <v>6.1443491502728817E-5</v>
      </c>
      <c r="J53" s="30">
        <f t="shared" si="6"/>
        <v>-2.7684787485770116E-3</v>
      </c>
      <c r="K53" s="30">
        <f t="shared" si="6"/>
        <v>3.3921070209566211E-3</v>
      </c>
      <c r="L53" s="15"/>
    </row>
    <row r="54" spans="2:12" ht="15" customHeight="1" x14ac:dyDescent="0.3">
      <c r="B54" s="28" t="s">
        <v>1</v>
      </c>
      <c r="C54" s="31">
        <f>RATE(2024-2023,,-C23,C26)</f>
        <v>-7.0422535211267664E-2</v>
      </c>
      <c r="D54" s="31">
        <f t="shared" ref="D54:K54" si="7">RATE(2024-2023,,-D23,D26)</f>
        <v>3.4434490481522979E-2</v>
      </c>
      <c r="E54" s="31">
        <f t="shared" si="7"/>
        <v>1.6331665782208533E-2</v>
      </c>
      <c r="F54" s="31">
        <f t="shared" si="7"/>
        <v>1.4422130801885445E-2</v>
      </c>
      <c r="G54" s="31">
        <f t="shared" si="7"/>
        <v>2.7493639188343147E-2</v>
      </c>
      <c r="H54" s="31">
        <f t="shared" si="7"/>
        <v>1.6532618409294021E-2</v>
      </c>
      <c r="I54" s="31">
        <f t="shared" si="7"/>
        <v>1.9162126620326882E-2</v>
      </c>
      <c r="J54" s="31">
        <f t="shared" si="7"/>
        <v>2.0258119762676524E-2</v>
      </c>
      <c r="K54" s="31">
        <f t="shared" si="7"/>
        <v>2.3733648698666558E-2</v>
      </c>
      <c r="L54" s="15"/>
    </row>
    <row r="55" spans="2:12" ht="15" customHeight="1" x14ac:dyDescent="0.3">
      <c r="B55" s="25" t="s">
        <v>2</v>
      </c>
      <c r="C55" s="30">
        <f>RATE(2034-2024,,-C26,C38)</f>
        <v>-3.7575084006083184E-2</v>
      </c>
      <c r="D55" s="30">
        <f t="shared" ref="D55:K55" si="8">RATE(2034-2024,,-D26,D38)</f>
        <v>2.8575084817468618E-2</v>
      </c>
      <c r="E55" s="30">
        <f t="shared" si="8"/>
        <v>1.8617088927473026E-3</v>
      </c>
      <c r="F55" s="30">
        <f t="shared" si="8"/>
        <v>2.8274925199979913E-3</v>
      </c>
      <c r="G55" s="30">
        <f t="shared" si="8"/>
        <v>5.1874456083308308E-3</v>
      </c>
      <c r="H55" s="30">
        <f t="shared" si="8"/>
        <v>1.8212702210910554E-2</v>
      </c>
      <c r="I55" s="30">
        <f t="shared" si="8"/>
        <v>9.9144318575730053E-3</v>
      </c>
      <c r="J55" s="30">
        <f t="shared" si="8"/>
        <v>4.5295944646338935E-3</v>
      </c>
      <c r="K55" s="30">
        <f t="shared" si="8"/>
        <v>3.5864750657697477E-3</v>
      </c>
      <c r="L55" s="15"/>
    </row>
    <row r="56" spans="2:12" ht="15" customHeight="1" x14ac:dyDescent="0.3">
      <c r="B56" s="28" t="s">
        <v>3</v>
      </c>
      <c r="C56" s="31">
        <f>RATE(2044-2024,,-C26,C50)</f>
        <v>-0.1210355637809514</v>
      </c>
      <c r="D56" s="31">
        <f t="shared" ref="D56:K56" si="9">RATE(2044-2024,,-D26,D50)</f>
        <v>2.4041925133729956E-2</v>
      </c>
      <c r="E56" s="31">
        <f t="shared" si="9"/>
        <v>-8.2783344025684307E-4</v>
      </c>
      <c r="F56" s="31">
        <f t="shared" si="9"/>
        <v>1.4576960550104952E-3</v>
      </c>
      <c r="G56" s="31">
        <f t="shared" si="9"/>
        <v>6.7586624748872948E-3</v>
      </c>
      <c r="H56" s="31">
        <f t="shared" si="9"/>
        <v>1.640421558655486E-2</v>
      </c>
      <c r="I56" s="31">
        <f t="shared" si="9"/>
        <v>5.8807678078717385E-3</v>
      </c>
      <c r="J56" s="31">
        <f t="shared" si="9"/>
        <v>3.720767379112323E-3</v>
      </c>
      <c r="K56" s="31">
        <f t="shared" si="9"/>
        <v>4.2751005195655048E-3</v>
      </c>
      <c r="L56" s="15"/>
    </row>
    <row r="57" spans="2:12" ht="15" customHeight="1" x14ac:dyDescent="0.3">
      <c r="B57" s="59" t="s">
        <v>50</v>
      </c>
      <c r="C57" s="60"/>
      <c r="D57" s="60"/>
      <c r="E57" s="60"/>
      <c r="F57" s="60"/>
      <c r="G57" s="60"/>
      <c r="H57" s="60"/>
      <c r="I57" s="60"/>
      <c r="J57" s="61"/>
      <c r="K57" s="60"/>
    </row>
    <row r="58" spans="2:12" ht="15" customHeight="1" x14ac:dyDescent="0.3">
      <c r="B58" s="14" t="s">
        <v>51</v>
      </c>
      <c r="C58" s="50"/>
      <c r="D58" s="50"/>
      <c r="E58" s="50"/>
      <c r="F58" s="50"/>
      <c r="G58" s="50"/>
      <c r="H58" s="51"/>
      <c r="I58" s="52"/>
      <c r="J58" s="52"/>
      <c r="K58" s="52"/>
    </row>
    <row r="59" spans="2:12" ht="15" customHeight="1" x14ac:dyDescent="0.3">
      <c r="B59" s="14" t="s">
        <v>52</v>
      </c>
      <c r="C59" s="50"/>
      <c r="D59" s="50"/>
      <c r="E59" s="50"/>
      <c r="F59" s="50"/>
      <c r="G59" s="50"/>
      <c r="H59" s="51"/>
      <c r="I59" s="52"/>
      <c r="J59" s="52"/>
      <c r="K59" s="52"/>
    </row>
    <row r="60" spans="2:12" ht="15" customHeight="1" x14ac:dyDescent="0.3">
      <c r="B60" s="14" t="s">
        <v>53</v>
      </c>
      <c r="C60" s="50"/>
      <c r="D60" s="50"/>
      <c r="E60" s="50"/>
      <c r="F60" s="50"/>
      <c r="G60" s="50"/>
      <c r="H60" s="51"/>
      <c r="I60" s="52"/>
      <c r="J60" s="52"/>
      <c r="K60" s="52"/>
    </row>
    <row r="61" spans="2:12" ht="15" customHeight="1" x14ac:dyDescent="0.3">
      <c r="B61" s="14" t="s">
        <v>54</v>
      </c>
      <c r="C61" s="50"/>
      <c r="D61" s="50"/>
      <c r="E61" s="50"/>
      <c r="F61" s="50"/>
      <c r="G61" s="50"/>
      <c r="H61" s="51"/>
      <c r="I61" s="52"/>
      <c r="J61" s="52"/>
      <c r="K61" s="52"/>
    </row>
    <row r="62" spans="2:12" ht="15" customHeight="1" x14ac:dyDescent="0.3">
      <c r="B62" s="35" t="s">
        <v>55</v>
      </c>
      <c r="C62" s="50"/>
      <c r="D62" s="50"/>
      <c r="E62" s="50"/>
      <c r="F62" s="50"/>
      <c r="G62" s="50"/>
      <c r="H62" s="50"/>
      <c r="I62" s="52"/>
      <c r="J62" s="52"/>
      <c r="K62" s="52"/>
    </row>
  </sheetData>
  <printOptions horizontalCentered="1"/>
  <pageMargins left="0.7" right="0.7" top="0.5" bottom="0.25" header="0.5" footer="0.25"/>
  <pageSetup scale="64" orientation="landscape" cellComments="asDisplayed" r:id="rId1"/>
  <headerFooter alignWithMargins="0"/>
  <ignoredErrors>
    <ignoredError sqref="J50:J51 J10:J19 J24:J25 J46:J49 J20:J23 J26 J28:J32 J40:J44 J34:J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B1:Q59"/>
  <sheetViews>
    <sheetView showGridLines="0" zoomScale="70" zoomScaleNormal="70" workbookViewId="0">
      <pane ySplit="10" topLeftCell="A22" activePane="bottomLeft" state="frozen"/>
      <selection pane="bottomLeft" activeCell="Q1" sqref="Q1"/>
    </sheetView>
  </sheetViews>
  <sheetFormatPr defaultColWidth="9.109375" defaultRowHeight="13.8" x14ac:dyDescent="0.3"/>
  <cols>
    <col min="1" max="1" width="9.109375" style="2"/>
    <col min="2" max="2" width="17.5546875" style="6" customWidth="1"/>
    <col min="3" max="8" width="10.5546875" style="6" customWidth="1"/>
    <col min="9" max="9" width="11.77734375" style="6" customWidth="1"/>
    <col min="10" max="11" width="10.5546875" style="6" customWidth="1"/>
    <col min="12" max="12" width="10.77734375" style="6" customWidth="1"/>
    <col min="13" max="13" width="15.44140625" style="38" customWidth="1"/>
    <col min="14" max="15" width="9.109375" style="6"/>
    <col min="16" max="16384" width="9.109375" style="2"/>
  </cols>
  <sheetData>
    <row r="1" spans="2:17" ht="18" x14ac:dyDescent="0.35">
      <c r="B1" s="4" t="s">
        <v>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Q1" s="1"/>
    </row>
    <row r="2" spans="2:17" ht="9" customHeight="1" x14ac:dyDescent="0.3">
      <c r="B2" s="5"/>
      <c r="C2" s="5"/>
      <c r="D2" s="5"/>
      <c r="E2" s="5"/>
      <c r="F2" s="5"/>
      <c r="G2" s="5"/>
      <c r="H2" s="5"/>
      <c r="I2" s="5"/>
      <c r="J2" s="5"/>
      <c r="Q2" s="1"/>
    </row>
    <row r="3" spans="2:17" ht="21" x14ac:dyDescent="0.4">
      <c r="B3" s="7" t="s">
        <v>57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7" ht="15.6" x14ac:dyDescent="0.3">
      <c r="B4" s="9" t="s">
        <v>58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7" ht="9" customHeight="1" x14ac:dyDescent="0.3"/>
    <row r="6" spans="2:17" s="66" customFormat="1" ht="18" customHeight="1" x14ac:dyDescent="0.3">
      <c r="B6" s="63"/>
      <c r="C6" s="64" t="s">
        <v>13</v>
      </c>
      <c r="D6" s="64"/>
      <c r="E6" s="64"/>
      <c r="F6" s="64"/>
      <c r="G6" s="63"/>
      <c r="H6" s="63"/>
      <c r="I6" s="69"/>
      <c r="J6" s="69"/>
      <c r="K6" s="64"/>
      <c r="L6" s="64"/>
      <c r="M6" s="64"/>
      <c r="N6" s="68"/>
      <c r="O6" s="68"/>
    </row>
    <row r="7" spans="2:17" s="66" customFormat="1" ht="18" customHeight="1" x14ac:dyDescent="0.3">
      <c r="B7" s="63"/>
      <c r="C7" s="64" t="s">
        <v>59</v>
      </c>
      <c r="D7" s="64"/>
      <c r="E7" s="67" t="s">
        <v>15</v>
      </c>
      <c r="F7" s="67"/>
      <c r="G7" s="64" t="s">
        <v>16</v>
      </c>
      <c r="H7" s="64"/>
      <c r="I7" s="63"/>
      <c r="J7" s="63"/>
      <c r="K7" s="64" t="s">
        <v>10</v>
      </c>
      <c r="L7" s="64"/>
      <c r="M7" s="64"/>
      <c r="N7" s="68"/>
      <c r="O7" s="68"/>
    </row>
    <row r="8" spans="2:17" ht="50.25" customHeight="1" x14ac:dyDescent="0.3">
      <c r="B8" s="16" t="s">
        <v>7</v>
      </c>
      <c r="C8" s="17" t="s">
        <v>19</v>
      </c>
      <c r="D8" s="17" t="s">
        <v>20</v>
      </c>
      <c r="E8" s="17" t="s">
        <v>21</v>
      </c>
      <c r="F8" s="17" t="s">
        <v>22</v>
      </c>
      <c r="G8" s="18" t="s">
        <v>14</v>
      </c>
      <c r="H8" s="18" t="s">
        <v>15</v>
      </c>
      <c r="I8" s="73" t="s">
        <v>60</v>
      </c>
      <c r="J8" s="73" t="s">
        <v>61</v>
      </c>
      <c r="K8" s="19" t="s">
        <v>62</v>
      </c>
      <c r="L8" s="18" t="s">
        <v>9</v>
      </c>
      <c r="M8" s="19" t="s">
        <v>8</v>
      </c>
      <c r="N8" s="15"/>
      <c r="O8" s="15"/>
    </row>
    <row r="9" spans="2:17" ht="15.6" x14ac:dyDescent="0.3">
      <c r="B9" s="13" t="s">
        <v>29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81"/>
      <c r="N9" s="15"/>
      <c r="O9" s="15"/>
    </row>
    <row r="10" spans="2:17" ht="15.6" x14ac:dyDescent="0.3">
      <c r="B10" s="24">
        <v>2010</v>
      </c>
      <c r="C10" s="22">
        <v>133.11718500000001</v>
      </c>
      <c r="D10" s="22">
        <v>53.853118200000004</v>
      </c>
      <c r="E10" s="22">
        <v>187.13931599999998</v>
      </c>
      <c r="F10" s="22">
        <v>1122.8927756999999</v>
      </c>
      <c r="G10" s="22">
        <v>10.721187</v>
      </c>
      <c r="H10" s="22">
        <v>124.8025018</v>
      </c>
      <c r="I10" s="22">
        <v>21.584059199999999</v>
      </c>
      <c r="J10" s="22">
        <v>1.4615543</v>
      </c>
      <c r="K10" s="22">
        <f t="shared" ref="K10:K44" si="0">C10+D10+G10+I10+J10</f>
        <v>220.73710370000003</v>
      </c>
      <c r="L10" s="22">
        <f t="shared" ref="L10:L44" si="1">E10+F10+H10</f>
        <v>1434.8345935</v>
      </c>
      <c r="M10" s="22">
        <f t="shared" ref="M10:M44" si="2">K10+L10</f>
        <v>1655.5716972</v>
      </c>
      <c r="N10" s="15"/>
      <c r="O10" s="15"/>
    </row>
    <row r="11" spans="2:17" ht="15.6" x14ac:dyDescent="0.3">
      <c r="B11" s="79" t="s">
        <v>30</v>
      </c>
      <c r="C11" s="21">
        <v>129.92742064399997</v>
      </c>
      <c r="D11" s="21">
        <v>52.861394609333331</v>
      </c>
      <c r="E11" s="21">
        <v>195.33294007280506</v>
      </c>
      <c r="F11" s="21">
        <v>1124.6081950036</v>
      </c>
      <c r="G11" s="21">
        <v>10.328208</v>
      </c>
      <c r="H11" s="21">
        <v>136.40532000000002</v>
      </c>
      <c r="I11" s="21">
        <v>21.481487478655811</v>
      </c>
      <c r="J11" s="21">
        <v>1.3622000000000001</v>
      </c>
      <c r="K11" s="21">
        <f t="shared" si="0"/>
        <v>215.96071073198911</v>
      </c>
      <c r="L11" s="21">
        <f t="shared" si="1"/>
        <v>1456.3464550764052</v>
      </c>
      <c r="M11" s="21">
        <f t="shared" si="2"/>
        <v>1672.3071658083943</v>
      </c>
      <c r="N11" s="15"/>
      <c r="O11" s="15"/>
    </row>
    <row r="12" spans="2:17" ht="15.6" x14ac:dyDescent="0.3">
      <c r="B12" s="24">
        <v>2012</v>
      </c>
      <c r="C12" s="22">
        <v>125.80498059583442</v>
      </c>
      <c r="D12" s="22">
        <v>53.858426237170839</v>
      </c>
      <c r="E12" s="22">
        <v>208.79636917721498</v>
      </c>
      <c r="F12" s="22">
        <v>1077.1600545500003</v>
      </c>
      <c r="G12" s="22">
        <v>10.234448</v>
      </c>
      <c r="H12" s="22">
        <v>148.93962150000002</v>
      </c>
      <c r="I12" s="22">
        <v>15.70433412</v>
      </c>
      <c r="J12" s="22">
        <v>0.84577499999999994</v>
      </c>
      <c r="K12" s="22">
        <f t="shared" si="0"/>
        <v>206.44796395300529</v>
      </c>
      <c r="L12" s="22">
        <f t="shared" si="1"/>
        <v>1434.8960452272152</v>
      </c>
      <c r="M12" s="22">
        <f t="shared" si="2"/>
        <v>1641.3440091802204</v>
      </c>
      <c r="N12" s="15"/>
      <c r="O12" s="15"/>
    </row>
    <row r="13" spans="2:17" ht="15.6" x14ac:dyDescent="0.3">
      <c r="B13" s="20">
        <v>2013</v>
      </c>
      <c r="C13" s="21">
        <v>117.19713740000002</v>
      </c>
      <c r="D13" s="21">
        <v>53.853118199999997</v>
      </c>
      <c r="E13" s="21">
        <v>188.60695290000001</v>
      </c>
      <c r="F13" s="21">
        <v>945.00999809999996</v>
      </c>
      <c r="G13" s="21">
        <v>8.8461684999999992</v>
      </c>
      <c r="H13" s="21">
        <v>126.0210585</v>
      </c>
      <c r="I13" s="21">
        <v>16.484165060000002</v>
      </c>
      <c r="J13" s="21">
        <v>0.88288140000000004</v>
      </c>
      <c r="K13" s="21">
        <f t="shared" si="0"/>
        <v>197.26347056000003</v>
      </c>
      <c r="L13" s="21">
        <f t="shared" si="1"/>
        <v>1259.6380095</v>
      </c>
      <c r="M13" s="21">
        <f t="shared" si="2"/>
        <v>1456.90148006</v>
      </c>
      <c r="N13" s="15"/>
      <c r="O13" s="15"/>
    </row>
    <row r="14" spans="2:17" ht="15.6" x14ac:dyDescent="0.3">
      <c r="B14" s="24">
        <v>2014</v>
      </c>
      <c r="C14" s="22">
        <v>119.95288089848533</v>
      </c>
      <c r="D14" s="22">
        <v>48.193576193410877</v>
      </c>
      <c r="E14" s="22">
        <v>198.84770189999989</v>
      </c>
      <c r="F14" s="22">
        <v>1135.2231539999998</v>
      </c>
      <c r="G14" s="22">
        <v>11.047900500000001</v>
      </c>
      <c r="H14" s="22">
        <v>132.34903500000001</v>
      </c>
      <c r="I14" s="22">
        <v>29.498610239999998</v>
      </c>
      <c r="J14" s="22">
        <v>0.84403470000000003</v>
      </c>
      <c r="K14" s="22">
        <f t="shared" si="0"/>
        <v>209.53700253189621</v>
      </c>
      <c r="L14" s="22">
        <f t="shared" si="1"/>
        <v>1466.4198908999997</v>
      </c>
      <c r="M14" s="22">
        <f t="shared" si="2"/>
        <v>1675.9568934318959</v>
      </c>
      <c r="N14" s="15"/>
      <c r="O14" s="15"/>
    </row>
    <row r="15" spans="2:17" ht="15.6" x14ac:dyDescent="0.3">
      <c r="B15" s="20">
        <v>2015</v>
      </c>
      <c r="C15" s="21">
        <v>128.42674603470542</v>
      </c>
      <c r="D15" s="21">
        <v>40.408021912039942</v>
      </c>
      <c r="E15" s="21">
        <v>191.35864020000005</v>
      </c>
      <c r="F15" s="21">
        <v>1062.9296069999998</v>
      </c>
      <c r="G15" s="21">
        <v>10.212736000000001</v>
      </c>
      <c r="H15" s="21">
        <v>128.30709579999998</v>
      </c>
      <c r="I15" s="21">
        <v>15.395487114756348</v>
      </c>
      <c r="J15" s="21">
        <v>1.2018635999999998</v>
      </c>
      <c r="K15" s="21">
        <f t="shared" si="0"/>
        <v>195.64485466150171</v>
      </c>
      <c r="L15" s="21">
        <f t="shared" si="1"/>
        <v>1382.595343</v>
      </c>
      <c r="M15" s="21">
        <f t="shared" si="2"/>
        <v>1578.2401976615017</v>
      </c>
      <c r="N15" s="15"/>
      <c r="O15" s="15"/>
    </row>
    <row r="16" spans="2:17" ht="15.6" x14ac:dyDescent="0.3">
      <c r="B16" s="24">
        <v>2016</v>
      </c>
      <c r="C16" s="22">
        <v>136.74285022845373</v>
      </c>
      <c r="D16" s="22">
        <v>42.361862656394138</v>
      </c>
      <c r="E16" s="22">
        <v>206.59671029430208</v>
      </c>
      <c r="F16" s="22">
        <v>1116.7030677692726</v>
      </c>
      <c r="G16" s="22">
        <v>9.7525624999999998</v>
      </c>
      <c r="H16" s="22">
        <v>113.4018312</v>
      </c>
      <c r="I16" s="22">
        <v>16.65323091846664</v>
      </c>
      <c r="J16" s="22">
        <v>0.98912310000000003</v>
      </c>
      <c r="K16" s="22">
        <f t="shared" si="0"/>
        <v>206.49962940331451</v>
      </c>
      <c r="L16" s="22">
        <f t="shared" si="1"/>
        <v>1436.7016092635747</v>
      </c>
      <c r="M16" s="22">
        <f t="shared" si="2"/>
        <v>1643.2012386668891</v>
      </c>
      <c r="N16" s="15"/>
      <c r="O16" s="15"/>
    </row>
    <row r="17" spans="2:15" ht="15.6" x14ac:dyDescent="0.3">
      <c r="B17" s="28">
        <v>2017</v>
      </c>
      <c r="C17" s="21">
        <v>138.47853818623813</v>
      </c>
      <c r="D17" s="21">
        <v>40.518254345083719</v>
      </c>
      <c r="E17" s="21">
        <v>198.44073687640446</v>
      </c>
      <c r="F17" s="21">
        <v>1203.7077927000003</v>
      </c>
      <c r="G17" s="21">
        <v>10.0140288</v>
      </c>
      <c r="H17" s="21">
        <v>138.8102208</v>
      </c>
      <c r="I17" s="21">
        <v>16.194000200000001</v>
      </c>
      <c r="J17" s="21">
        <v>1.2139051999999999</v>
      </c>
      <c r="K17" s="21">
        <f t="shared" si="0"/>
        <v>206.41872673132184</v>
      </c>
      <c r="L17" s="21">
        <f t="shared" si="1"/>
        <v>1540.9587503764046</v>
      </c>
      <c r="M17" s="21">
        <f t="shared" si="2"/>
        <v>1747.3774771077265</v>
      </c>
      <c r="N17" s="15"/>
      <c r="O17" s="15"/>
    </row>
    <row r="18" spans="2:15" ht="15.6" x14ac:dyDescent="0.3">
      <c r="B18" s="25">
        <v>2018</v>
      </c>
      <c r="C18" s="22">
        <v>152.39575123838472</v>
      </c>
      <c r="D18" s="22">
        <v>49.610620530346623</v>
      </c>
      <c r="E18" s="22">
        <v>233.66336700000008</v>
      </c>
      <c r="F18" s="22">
        <v>1454.6578464000004</v>
      </c>
      <c r="G18" s="22">
        <v>8.5909824000000015</v>
      </c>
      <c r="H18" s="22">
        <v>131.63953950000001</v>
      </c>
      <c r="I18" s="22">
        <v>20.340480499999998</v>
      </c>
      <c r="J18" s="22">
        <v>1.0278069999999999</v>
      </c>
      <c r="K18" s="22">
        <f t="shared" si="0"/>
        <v>231.96564166873134</v>
      </c>
      <c r="L18" s="22">
        <f t="shared" si="1"/>
        <v>1819.9607529000004</v>
      </c>
      <c r="M18" s="22">
        <f t="shared" si="2"/>
        <v>2051.9263945687317</v>
      </c>
      <c r="N18" s="15"/>
      <c r="O18" s="15"/>
    </row>
    <row r="19" spans="2:15" ht="15.6" x14ac:dyDescent="0.3">
      <c r="B19" s="28">
        <v>2019</v>
      </c>
      <c r="C19" s="21">
        <v>130.57156048200002</v>
      </c>
      <c r="D19" s="21">
        <v>44.913820599288712</v>
      </c>
      <c r="E19" s="21">
        <v>213.19400739999998</v>
      </c>
      <c r="F19" s="21">
        <v>1170.0925300000001</v>
      </c>
      <c r="G19" s="21">
        <v>7.9746474999999988</v>
      </c>
      <c r="H19" s="21">
        <v>127.19419590000001</v>
      </c>
      <c r="I19" s="21">
        <v>15.659971199999998</v>
      </c>
      <c r="J19" s="21">
        <v>1.0384439999999999</v>
      </c>
      <c r="K19" s="21">
        <f>C19+D19+G19+I19+J19</f>
        <v>200.15844378128872</v>
      </c>
      <c r="L19" s="21">
        <f>E19+F19+H19</f>
        <v>1510.4807333000001</v>
      </c>
      <c r="M19" s="21">
        <f>K19+L19</f>
        <v>1710.6391770812888</v>
      </c>
      <c r="N19" s="15"/>
      <c r="O19" s="15"/>
    </row>
    <row r="20" spans="2:15" ht="15.6" x14ac:dyDescent="0.3">
      <c r="B20" s="82">
        <v>2020</v>
      </c>
      <c r="C20" s="83">
        <v>145.64101844446</v>
      </c>
      <c r="D20" s="83">
        <v>34.86693470895306</v>
      </c>
      <c r="E20" s="83">
        <v>201.38645110000004</v>
      </c>
      <c r="F20" s="83">
        <v>1035.8984835000001</v>
      </c>
      <c r="G20" s="83">
        <v>7.7919375000000004</v>
      </c>
      <c r="H20" s="83">
        <v>104.95979009999999</v>
      </c>
      <c r="I20" s="83">
        <v>14.142875999999999</v>
      </c>
      <c r="J20" s="83">
        <v>1.0685595000000001</v>
      </c>
      <c r="K20" s="22">
        <f t="shared" ref="K20" si="3">C20+D20+G20+I20+J20</f>
        <v>203.51132615341305</v>
      </c>
      <c r="L20" s="22">
        <f t="shared" ref="L20" si="4">E20+F20+H20</f>
        <v>1342.2447247000002</v>
      </c>
      <c r="M20" s="22">
        <f t="shared" ref="M20" si="5">K20+L20</f>
        <v>1545.7560508534134</v>
      </c>
      <c r="N20" s="15"/>
      <c r="O20" s="15"/>
    </row>
    <row r="21" spans="2:15" ht="15.6" x14ac:dyDescent="0.3">
      <c r="B21" s="28">
        <v>2021</v>
      </c>
      <c r="C21" s="21">
        <v>154.51822822451399</v>
      </c>
      <c r="D21" s="21">
        <v>47.140662675486091</v>
      </c>
      <c r="E21" s="21">
        <v>229.5386288</v>
      </c>
      <c r="F21" s="21">
        <v>1556.672581468863</v>
      </c>
      <c r="G21" s="21">
        <v>7.9814646000000007</v>
      </c>
      <c r="H21" s="21">
        <v>123.0393155</v>
      </c>
      <c r="I21" s="21">
        <v>17.554418299999998</v>
      </c>
      <c r="J21" s="21">
        <v>1.4464204000000003</v>
      </c>
      <c r="K21" s="21">
        <f>C21+D21+G21+I21+J21</f>
        <v>228.64119420000009</v>
      </c>
      <c r="L21" s="21">
        <f>E21+F21+H21</f>
        <v>1909.2505257688629</v>
      </c>
      <c r="M21" s="21">
        <f>K21+L21</f>
        <v>2137.8917199688631</v>
      </c>
      <c r="N21" s="15"/>
      <c r="O21" s="15"/>
    </row>
    <row r="22" spans="2:15" ht="15.6" x14ac:dyDescent="0.3">
      <c r="B22" s="25">
        <v>2022</v>
      </c>
      <c r="C22" s="22">
        <v>158.36676520241508</v>
      </c>
      <c r="D22" s="22">
        <v>45.11669720139237</v>
      </c>
      <c r="E22" s="22">
        <v>241.89095999999998</v>
      </c>
      <c r="F22" s="22">
        <v>1683.0302947038006</v>
      </c>
      <c r="G22" s="22">
        <v>7.6301427999999989</v>
      </c>
      <c r="H22" s="22">
        <v>122.64919519999999</v>
      </c>
      <c r="I22" s="22">
        <v>20.987222800000005</v>
      </c>
      <c r="J22" s="22">
        <v>1.2708740000000001</v>
      </c>
      <c r="K22" s="22">
        <f>C22+D22+G22+I22+J22</f>
        <v>233.37170200380743</v>
      </c>
      <c r="L22" s="22">
        <f>E22+F22+H22</f>
        <v>2047.5704499038004</v>
      </c>
      <c r="M22" s="22">
        <f>K22+L22</f>
        <v>2280.9421519076077</v>
      </c>
      <c r="N22" s="15"/>
      <c r="O22" s="15"/>
    </row>
    <row r="23" spans="2:15" ht="15.6" x14ac:dyDescent="0.3">
      <c r="B23" s="28" t="s">
        <v>0</v>
      </c>
      <c r="C23" s="21">
        <v>154.42918051106199</v>
      </c>
      <c r="D23" s="21">
        <v>45.735373549950076</v>
      </c>
      <c r="E23" s="21">
        <v>248.28533275504461</v>
      </c>
      <c r="F23" s="21">
        <v>1703.2704933809807</v>
      </c>
      <c r="G23" s="21">
        <v>7.8238277557733618</v>
      </c>
      <c r="H23" s="21">
        <v>125.30330054816743</v>
      </c>
      <c r="I23" s="21">
        <v>21.445571158030159</v>
      </c>
      <c r="J23" s="21">
        <v>1.3205105986074657</v>
      </c>
      <c r="K23" s="21">
        <f>C23+D23+G23+I23+J23</f>
        <v>230.75446357342304</v>
      </c>
      <c r="L23" s="21">
        <f>E23+F23+H23</f>
        <v>2076.8591266841927</v>
      </c>
      <c r="M23" s="21">
        <f>K23+L23</f>
        <v>2307.6135902576157</v>
      </c>
      <c r="N23" s="15"/>
      <c r="O23" s="15"/>
    </row>
    <row r="24" spans="2:15" ht="9" customHeight="1" x14ac:dyDescent="0.3">
      <c r="B24" s="26"/>
      <c r="C24" s="27"/>
      <c r="D24" s="27"/>
      <c r="E24" s="27"/>
      <c r="F24" s="27"/>
      <c r="G24" s="120"/>
      <c r="H24" s="121"/>
      <c r="I24" s="120"/>
      <c r="J24" s="120"/>
      <c r="K24" s="27"/>
      <c r="L24" s="27"/>
      <c r="M24" s="27"/>
      <c r="N24" s="15"/>
      <c r="O24" s="15"/>
    </row>
    <row r="25" spans="2:15" ht="15" customHeight="1" x14ac:dyDescent="0.3">
      <c r="B25" s="13" t="s">
        <v>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5"/>
      <c r="O25" s="15"/>
    </row>
    <row r="26" spans="2:15" ht="15.6" x14ac:dyDescent="0.3">
      <c r="B26" s="88">
        <v>2024</v>
      </c>
      <c r="C26" s="90">
        <v>151.05748002973203</v>
      </c>
      <c r="D26" s="90">
        <v>46.14187271201623</v>
      </c>
      <c r="E26" s="90">
        <v>252.51999429836138</v>
      </c>
      <c r="F26" s="90">
        <v>1725.0757089438491</v>
      </c>
      <c r="G26" s="90">
        <v>7.9770629462380844</v>
      </c>
      <c r="H26" s="90">
        <v>128.96154454244882</v>
      </c>
      <c r="I26" s="90">
        <v>21.913775194756656</v>
      </c>
      <c r="J26" s="90">
        <v>1.3822068550023929</v>
      </c>
      <c r="K26" s="90">
        <f>C26+D26+G26+I26+J26</f>
        <v>228.47239773774538</v>
      </c>
      <c r="L26" s="90">
        <f>E26+F26+H26</f>
        <v>2106.5572477846595</v>
      </c>
      <c r="M26" s="90">
        <f>K26+L26</f>
        <v>2335.0296455224047</v>
      </c>
      <c r="N26" s="15"/>
      <c r="O26" s="15"/>
    </row>
    <row r="27" spans="2:15" ht="9" customHeight="1" x14ac:dyDescent="0.3">
      <c r="B27" s="25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5"/>
      <c r="O27" s="15"/>
    </row>
    <row r="28" spans="2:15" ht="15.6" x14ac:dyDescent="0.3">
      <c r="B28" s="28">
        <v>2025</v>
      </c>
      <c r="C28" s="21">
        <v>147.07261044233931</v>
      </c>
      <c r="D28" s="21">
        <v>46.220588097763965</v>
      </c>
      <c r="E28" s="21">
        <v>255.67283519033461</v>
      </c>
      <c r="F28" s="21">
        <v>1749.8224383287356</v>
      </c>
      <c r="G28" s="21">
        <v>8.147611875019706</v>
      </c>
      <c r="H28" s="21">
        <v>132.26879940517966</v>
      </c>
      <c r="I28" s="21">
        <v>22.268259504318564</v>
      </c>
      <c r="J28" s="21">
        <v>1.4304281913932051</v>
      </c>
      <c r="K28" s="21">
        <f t="shared" si="0"/>
        <v>225.13949811083478</v>
      </c>
      <c r="L28" s="21">
        <f t="shared" si="1"/>
        <v>2137.7640729242498</v>
      </c>
      <c r="M28" s="21">
        <f t="shared" si="2"/>
        <v>2362.9035710350845</v>
      </c>
      <c r="N28" s="15"/>
      <c r="O28" s="15"/>
    </row>
    <row r="29" spans="2:15" ht="15.6" x14ac:dyDescent="0.3">
      <c r="B29" s="25">
        <v>2026</v>
      </c>
      <c r="C29" s="22">
        <v>143.23744380925277</v>
      </c>
      <c r="D29" s="22">
        <v>46.104441177051015</v>
      </c>
      <c r="E29" s="22">
        <v>257.32580580410075</v>
      </c>
      <c r="F29" s="22">
        <v>1779.5141434530319</v>
      </c>
      <c r="G29" s="22">
        <v>8.3213825434280899</v>
      </c>
      <c r="H29" s="22">
        <v>135.42186456853827</v>
      </c>
      <c r="I29" s="22">
        <v>22.682528787696036</v>
      </c>
      <c r="J29" s="22">
        <v>1.4794242818779779</v>
      </c>
      <c r="K29" s="22">
        <f t="shared" si="0"/>
        <v>221.82522059930591</v>
      </c>
      <c r="L29" s="22">
        <f t="shared" si="1"/>
        <v>2172.2618138256712</v>
      </c>
      <c r="M29" s="22">
        <f t="shared" si="2"/>
        <v>2394.087034424977</v>
      </c>
      <c r="N29" s="15"/>
      <c r="O29" s="15"/>
    </row>
    <row r="30" spans="2:15" ht="15.6" x14ac:dyDescent="0.3">
      <c r="B30" s="28">
        <v>2027</v>
      </c>
      <c r="C30" s="21">
        <v>140.56971187204098</v>
      </c>
      <c r="D30" s="21">
        <v>45.924504512886799</v>
      </c>
      <c r="E30" s="21">
        <v>258.46291646867104</v>
      </c>
      <c r="F30" s="21">
        <v>1811.0578671797603</v>
      </c>
      <c r="G30" s="21">
        <v>8.4816861934993408</v>
      </c>
      <c r="H30" s="21">
        <v>138.67805452918711</v>
      </c>
      <c r="I30" s="21">
        <v>23.051993358714057</v>
      </c>
      <c r="J30" s="21">
        <v>1.5288262010526916</v>
      </c>
      <c r="K30" s="21">
        <f t="shared" si="0"/>
        <v>219.55672213819386</v>
      </c>
      <c r="L30" s="21">
        <f t="shared" si="1"/>
        <v>2208.1988381776187</v>
      </c>
      <c r="M30" s="21">
        <f t="shared" si="2"/>
        <v>2427.7555603158125</v>
      </c>
      <c r="N30" s="15"/>
      <c r="O30" s="15"/>
    </row>
    <row r="31" spans="2:15" ht="15.6" customHeight="1" x14ac:dyDescent="0.3">
      <c r="B31" s="25">
        <v>2028</v>
      </c>
      <c r="C31" s="22">
        <v>138.70147372397818</v>
      </c>
      <c r="D31" s="22">
        <v>45.736017926843587</v>
      </c>
      <c r="E31" s="22">
        <v>259.11005860354248</v>
      </c>
      <c r="F31" s="22">
        <v>1843.1235479714765</v>
      </c>
      <c r="G31" s="22">
        <v>8.6341163381547155</v>
      </c>
      <c r="H31" s="22">
        <v>140.86736375419738</v>
      </c>
      <c r="I31" s="22">
        <v>23.363995553795423</v>
      </c>
      <c r="J31" s="22">
        <v>1.5804901376854246</v>
      </c>
      <c r="K31" s="22">
        <f t="shared" si="0"/>
        <v>218.01609368045732</v>
      </c>
      <c r="L31" s="22">
        <f t="shared" si="1"/>
        <v>2243.1009703292161</v>
      </c>
      <c r="M31" s="22">
        <f t="shared" si="2"/>
        <v>2461.1170640096734</v>
      </c>
      <c r="N31" s="15"/>
      <c r="O31" s="15"/>
    </row>
    <row r="32" spans="2:15" ht="15.6" x14ac:dyDescent="0.3">
      <c r="B32" s="28">
        <v>2029</v>
      </c>
      <c r="C32" s="21">
        <v>137.10454216102241</v>
      </c>
      <c r="D32" s="21">
        <v>45.483632983152546</v>
      </c>
      <c r="E32" s="21">
        <v>259.78553223243404</v>
      </c>
      <c r="F32" s="21">
        <v>1879.9197284657107</v>
      </c>
      <c r="G32" s="21">
        <v>8.7886166646934942</v>
      </c>
      <c r="H32" s="21">
        <v>144.07109523122935</v>
      </c>
      <c r="I32" s="21">
        <v>23.685595107406463</v>
      </c>
      <c r="J32" s="21">
        <v>1.6348495380878507</v>
      </c>
      <c r="K32" s="21">
        <f>C32+D32+G32+I32+J32</f>
        <v>216.69723645436278</v>
      </c>
      <c r="L32" s="21">
        <f>E32+F32+H32</f>
        <v>2283.7763559293739</v>
      </c>
      <c r="M32" s="21">
        <f>K32+L32</f>
        <v>2500.4735923837366</v>
      </c>
      <c r="N32" s="15"/>
      <c r="O32" s="15"/>
    </row>
    <row r="33" spans="2:15" ht="9" customHeight="1" x14ac:dyDescent="0.3">
      <c r="B33" s="25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/>
      <c r="O33" s="15"/>
    </row>
    <row r="34" spans="2:15" ht="15.6" x14ac:dyDescent="0.3">
      <c r="B34" s="25">
        <v>2030</v>
      </c>
      <c r="C34" s="22">
        <v>135.62496953334514</v>
      </c>
      <c r="D34" s="22">
        <v>45.243412411640954</v>
      </c>
      <c r="E34" s="22">
        <v>260.71306756956835</v>
      </c>
      <c r="F34" s="22">
        <v>1914.4764086588823</v>
      </c>
      <c r="G34" s="22">
        <v>8.9452122124410618</v>
      </c>
      <c r="H34" s="22">
        <v>146.0117670154213</v>
      </c>
      <c r="I34" s="22">
        <v>23.880136862588014</v>
      </c>
      <c r="J34" s="22">
        <v>1.688739130107854</v>
      </c>
      <c r="K34" s="22">
        <f t="shared" si="0"/>
        <v>215.382470150123</v>
      </c>
      <c r="L34" s="22">
        <f t="shared" si="1"/>
        <v>2321.2012432438719</v>
      </c>
      <c r="M34" s="22">
        <f t="shared" si="2"/>
        <v>2536.5837133939949</v>
      </c>
      <c r="N34" s="15"/>
      <c r="O34" s="15"/>
    </row>
    <row r="35" spans="2:15" ht="15.6" x14ac:dyDescent="0.3">
      <c r="B35" s="28">
        <v>2031</v>
      </c>
      <c r="C35" s="21">
        <v>134.14791432855765</v>
      </c>
      <c r="D35" s="21">
        <v>45.014574228209554</v>
      </c>
      <c r="E35" s="21">
        <v>261.73130329233015</v>
      </c>
      <c r="F35" s="21">
        <v>1956.7869393921646</v>
      </c>
      <c r="G35" s="21">
        <v>9.0813938288661564</v>
      </c>
      <c r="H35" s="21">
        <v>148.99341471752982</v>
      </c>
      <c r="I35" s="21">
        <v>24.165896832201167</v>
      </c>
      <c r="J35" s="21">
        <v>1.7433522901127501</v>
      </c>
      <c r="K35" s="21">
        <f t="shared" si="0"/>
        <v>214.15313150794725</v>
      </c>
      <c r="L35" s="21">
        <f t="shared" si="1"/>
        <v>2367.5116574020249</v>
      </c>
      <c r="M35" s="21">
        <f t="shared" si="2"/>
        <v>2581.6647889099722</v>
      </c>
      <c r="N35" s="15"/>
      <c r="O35" s="15"/>
    </row>
    <row r="36" spans="2:15" ht="15.6" x14ac:dyDescent="0.3">
      <c r="B36" s="25">
        <v>2032</v>
      </c>
      <c r="C36" s="22">
        <v>133.16317487858231</v>
      </c>
      <c r="D36" s="22">
        <v>44.837910863322385</v>
      </c>
      <c r="E36" s="22">
        <v>263.02767889298269</v>
      </c>
      <c r="F36" s="22">
        <v>1999.6677221884113</v>
      </c>
      <c r="G36" s="22">
        <v>9.2189820169073418</v>
      </c>
      <c r="H36" s="22">
        <v>150.71864811563668</v>
      </c>
      <c r="I36" s="22">
        <v>24.434651363057242</v>
      </c>
      <c r="J36" s="22">
        <v>1.7979893804842917</v>
      </c>
      <c r="K36" s="22">
        <f t="shared" si="0"/>
        <v>213.45270850235357</v>
      </c>
      <c r="L36" s="22">
        <f t="shared" si="1"/>
        <v>2413.4140491970306</v>
      </c>
      <c r="M36" s="22">
        <f t="shared" si="2"/>
        <v>2626.8667576993844</v>
      </c>
      <c r="N36" s="15"/>
      <c r="O36" s="15"/>
    </row>
    <row r="37" spans="2:15" ht="15.6" x14ac:dyDescent="0.3">
      <c r="B37" s="28">
        <v>2033</v>
      </c>
      <c r="C37" s="21">
        <v>131.99299892869038</v>
      </c>
      <c r="D37" s="21">
        <v>44.679793096506714</v>
      </c>
      <c r="E37" s="21">
        <v>264.32409869244282</v>
      </c>
      <c r="F37" s="21">
        <v>2044.3033238087089</v>
      </c>
      <c r="G37" s="21">
        <v>9.3579894022000207</v>
      </c>
      <c r="H37" s="21">
        <v>153.75507982751839</v>
      </c>
      <c r="I37" s="21">
        <v>24.681455759169481</v>
      </c>
      <c r="J37" s="21">
        <v>1.8507451308660692</v>
      </c>
      <c r="K37" s="21">
        <f t="shared" si="0"/>
        <v>212.56298231743267</v>
      </c>
      <c r="L37" s="21">
        <f t="shared" si="1"/>
        <v>2462.3825023286699</v>
      </c>
      <c r="M37" s="21">
        <f t="shared" si="2"/>
        <v>2674.9454846461026</v>
      </c>
      <c r="N37" s="15"/>
      <c r="O37" s="15"/>
    </row>
    <row r="38" spans="2:15" ht="15.6" x14ac:dyDescent="0.3">
      <c r="B38" s="25">
        <v>2034</v>
      </c>
      <c r="C38" s="22">
        <v>130.98613390311789</v>
      </c>
      <c r="D38" s="22">
        <v>44.485039077994706</v>
      </c>
      <c r="E38" s="22">
        <v>265.86513064738983</v>
      </c>
      <c r="F38" s="22">
        <v>2085.8689503082915</v>
      </c>
      <c r="G38" s="22">
        <v>9.4748594136840918</v>
      </c>
      <c r="H38" s="22">
        <v>156.70934083616314</v>
      </c>
      <c r="I38" s="22">
        <v>24.906850473533336</v>
      </c>
      <c r="J38" s="22">
        <v>1.9031532444566739</v>
      </c>
      <c r="K38" s="22">
        <f>C38+D38+G38+I38+J38</f>
        <v>211.75603611278669</v>
      </c>
      <c r="L38" s="22">
        <f>E38+F38+H38</f>
        <v>2508.4434217918442</v>
      </c>
      <c r="M38" s="22">
        <f>K38+L38</f>
        <v>2720.1994579046309</v>
      </c>
      <c r="N38" s="15"/>
      <c r="O38" s="15"/>
    </row>
    <row r="39" spans="2:15" ht="9" customHeight="1" x14ac:dyDescent="0.3">
      <c r="B39" s="29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5"/>
      <c r="O39" s="15"/>
    </row>
    <row r="40" spans="2:15" ht="15.6" x14ac:dyDescent="0.3">
      <c r="B40" s="28">
        <v>2035</v>
      </c>
      <c r="C40" s="21">
        <v>129.76218299973434</v>
      </c>
      <c r="D40" s="21">
        <v>44.301708396750904</v>
      </c>
      <c r="E40" s="21">
        <v>266.92833071812606</v>
      </c>
      <c r="F40" s="21">
        <v>2121.9707218249246</v>
      </c>
      <c r="G40" s="21">
        <v>9.5925294094094617</v>
      </c>
      <c r="H40" s="21">
        <v>158.34079271414333</v>
      </c>
      <c r="I40" s="21">
        <v>25.091626969037311</v>
      </c>
      <c r="J40" s="21">
        <v>1.9524479528976044</v>
      </c>
      <c r="K40" s="21">
        <f t="shared" si="0"/>
        <v>210.70049572782963</v>
      </c>
      <c r="L40" s="21">
        <f t="shared" si="1"/>
        <v>2547.2398452571942</v>
      </c>
      <c r="M40" s="21">
        <f t="shared" si="2"/>
        <v>2757.9403409850238</v>
      </c>
      <c r="N40" s="15"/>
      <c r="O40" s="15"/>
    </row>
    <row r="41" spans="2:15" ht="15.6" x14ac:dyDescent="0.3">
      <c r="B41" s="25">
        <v>2036</v>
      </c>
      <c r="C41" s="22">
        <v>128.21959464585586</v>
      </c>
      <c r="D41" s="22">
        <v>44.158399416004073</v>
      </c>
      <c r="E41" s="22">
        <v>268.79263270619481</v>
      </c>
      <c r="F41" s="22">
        <v>2164.7490692295933</v>
      </c>
      <c r="G41" s="22">
        <v>9.711003980399985</v>
      </c>
      <c r="H41" s="22">
        <v>159.84262409932094</v>
      </c>
      <c r="I41" s="22">
        <v>25.323207788566162</v>
      </c>
      <c r="J41" s="22">
        <v>2.0067613871433014</v>
      </c>
      <c r="K41" s="22">
        <f t="shared" si="0"/>
        <v>209.4189672179694</v>
      </c>
      <c r="L41" s="22">
        <f t="shared" si="1"/>
        <v>2593.3843260351091</v>
      </c>
      <c r="M41" s="22">
        <f>K41+L41</f>
        <v>2802.8032932530787</v>
      </c>
      <c r="N41" s="15"/>
      <c r="O41" s="15"/>
    </row>
    <row r="42" spans="2:15" ht="15.6" x14ac:dyDescent="0.3">
      <c r="B42" s="28">
        <v>2037</v>
      </c>
      <c r="C42" s="21">
        <v>126.80834720393308</v>
      </c>
      <c r="D42" s="21">
        <v>44.035474317233849</v>
      </c>
      <c r="E42" s="21">
        <v>270.67341350736035</v>
      </c>
      <c r="F42" s="21">
        <v>2209.543296729631</v>
      </c>
      <c r="G42" s="21">
        <v>9.8302877418607348</v>
      </c>
      <c r="H42" s="21">
        <v>162.6429249633351</v>
      </c>
      <c r="I42" s="21">
        <v>25.559321845338889</v>
      </c>
      <c r="J42" s="21">
        <v>2.0615839776125782</v>
      </c>
      <c r="K42" s="21">
        <f t="shared" si="0"/>
        <v>208.29501508597914</v>
      </c>
      <c r="L42" s="21">
        <f t="shared" si="1"/>
        <v>2642.8596352003265</v>
      </c>
      <c r="M42" s="21">
        <f t="shared" si="2"/>
        <v>2851.1546502863057</v>
      </c>
      <c r="N42" s="15"/>
      <c r="O42" s="15"/>
    </row>
    <row r="43" spans="2:15" ht="15.6" x14ac:dyDescent="0.3">
      <c r="B43" s="25">
        <v>2038</v>
      </c>
      <c r="C43" s="22">
        <v>125.56635379467363</v>
      </c>
      <c r="D43" s="22">
        <v>43.932029610561109</v>
      </c>
      <c r="E43" s="22">
        <v>272.68410425074995</v>
      </c>
      <c r="F43" s="22">
        <v>2248.5235667724937</v>
      </c>
      <c r="G43" s="22">
        <v>9.9503853332990531</v>
      </c>
      <c r="H43" s="22">
        <v>164.07312001432985</v>
      </c>
      <c r="I43" s="22">
        <v>25.791689405123634</v>
      </c>
      <c r="J43" s="22">
        <v>2.1168495298482672</v>
      </c>
      <c r="K43" s="22">
        <f t="shared" si="0"/>
        <v>207.35730767350569</v>
      </c>
      <c r="L43" s="22">
        <f t="shared" si="1"/>
        <v>2685.2807910375736</v>
      </c>
      <c r="M43" s="22">
        <f t="shared" si="2"/>
        <v>2892.6380987110792</v>
      </c>
      <c r="N43" s="15"/>
      <c r="O43" s="15"/>
    </row>
    <row r="44" spans="2:15" ht="15.6" x14ac:dyDescent="0.3">
      <c r="B44" s="28">
        <v>2039</v>
      </c>
      <c r="C44" s="21">
        <v>124.41427218582636</v>
      </c>
      <c r="D44" s="21">
        <v>43.867585419764652</v>
      </c>
      <c r="E44" s="21">
        <v>275.25176588413399</v>
      </c>
      <c r="F44" s="21">
        <v>2286.8377106246994</v>
      </c>
      <c r="G44" s="21">
        <v>10.071301418646186</v>
      </c>
      <c r="H44" s="21">
        <v>166.83731959816043</v>
      </c>
      <c r="I44" s="21">
        <v>26.025456717476843</v>
      </c>
      <c r="J44" s="21">
        <v>2.1714842649392079</v>
      </c>
      <c r="K44" s="21">
        <f t="shared" si="0"/>
        <v>206.55010000665325</v>
      </c>
      <c r="L44" s="21">
        <f t="shared" si="1"/>
        <v>2728.9267961069936</v>
      </c>
      <c r="M44" s="21">
        <f t="shared" si="2"/>
        <v>2935.4768961136469</v>
      </c>
      <c r="N44" s="15"/>
      <c r="O44" s="15"/>
    </row>
    <row r="45" spans="2:15" ht="9" customHeight="1" x14ac:dyDescent="0.3">
      <c r="B45" s="25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5"/>
      <c r="O45" s="15"/>
    </row>
    <row r="46" spans="2:15" ht="15.6" x14ac:dyDescent="0.3">
      <c r="B46" s="25">
        <v>2040</v>
      </c>
      <c r="C46" s="22">
        <v>123.26293877034003</v>
      </c>
      <c r="D46" s="22">
        <v>43.76910202071091</v>
      </c>
      <c r="E46" s="22">
        <v>277.42563258873031</v>
      </c>
      <c r="F46" s="22">
        <v>2322.7354768417081</v>
      </c>
      <c r="G46" s="22">
        <v>10.193040686379474</v>
      </c>
      <c r="H46" s="22">
        <v>168.19721649934843</v>
      </c>
      <c r="I46" s="22">
        <v>26.15637411703727</v>
      </c>
      <c r="J46" s="22">
        <v>2.2357406558230242</v>
      </c>
      <c r="K46" s="22">
        <f t="shared" ref="K46:K47" si="6">C46+D46+G46+I46+J46</f>
        <v>205.61719625029073</v>
      </c>
      <c r="L46" s="22">
        <f t="shared" ref="L46:L47" si="7">E46+F46+H46</f>
        <v>2768.358325929787</v>
      </c>
      <c r="M46" s="22">
        <f t="shared" ref="M46:M47" si="8">K46+L46</f>
        <v>2973.9755221800779</v>
      </c>
      <c r="N46" s="15"/>
      <c r="O46" s="15"/>
    </row>
    <row r="47" spans="2:15" ht="15.6" x14ac:dyDescent="0.3">
      <c r="B47" s="28">
        <v>2041</v>
      </c>
      <c r="C47" s="21">
        <v>122.74471522692727</v>
      </c>
      <c r="D47" s="21">
        <v>43.653238915498427</v>
      </c>
      <c r="E47" s="21">
        <v>280.1688604743992</v>
      </c>
      <c r="F47" s="21">
        <v>2363.5054526885656</v>
      </c>
      <c r="G47" s="21">
        <v>10.295079276810059</v>
      </c>
      <c r="H47" s="21">
        <v>169.5169871682464</v>
      </c>
      <c r="I47" s="21">
        <v>26.382115866498374</v>
      </c>
      <c r="J47" s="21">
        <v>2.3041420233176018</v>
      </c>
      <c r="K47" s="21">
        <f t="shared" si="6"/>
        <v>205.37929130905175</v>
      </c>
      <c r="L47" s="21">
        <f t="shared" si="7"/>
        <v>2813.1913003312111</v>
      </c>
      <c r="M47" s="21">
        <f t="shared" si="8"/>
        <v>3018.570591640263</v>
      </c>
      <c r="N47" s="15"/>
      <c r="O47" s="15"/>
    </row>
    <row r="48" spans="2:15" ht="15.6" x14ac:dyDescent="0.3">
      <c r="B48" s="25">
        <v>2042</v>
      </c>
      <c r="C48" s="22">
        <v>122.39492310415423</v>
      </c>
      <c r="D48" s="22">
        <v>43.580735743579368</v>
      </c>
      <c r="E48" s="22">
        <v>282.83286918276912</v>
      </c>
      <c r="F48" s="22">
        <v>2403.8851884145033</v>
      </c>
      <c r="G48" s="22">
        <v>10.397500698823265</v>
      </c>
      <c r="H48" s="22">
        <v>170.79726411917568</v>
      </c>
      <c r="I48" s="22">
        <v>26.608873272077123</v>
      </c>
      <c r="J48" s="22">
        <v>2.3700116834091931</v>
      </c>
      <c r="K48" s="22">
        <f t="shared" ref="K48:K50" si="9">C48+D48+G48+I48+J48</f>
        <v>205.35204450204316</v>
      </c>
      <c r="L48" s="22">
        <f t="shared" ref="L48:L50" si="10">E48+F48+H48</f>
        <v>2857.5153217164479</v>
      </c>
      <c r="M48" s="22">
        <f t="shared" ref="M48:M50" si="11">K48+L48</f>
        <v>3062.867366218491</v>
      </c>
      <c r="N48" s="15"/>
      <c r="O48" s="15"/>
    </row>
    <row r="49" spans="2:15" ht="15.6" x14ac:dyDescent="0.3">
      <c r="B49" s="28">
        <v>2043</v>
      </c>
      <c r="C49" s="21">
        <v>122.07589615238716</v>
      </c>
      <c r="D49" s="21">
        <v>43.548634559003396</v>
      </c>
      <c r="E49" s="21">
        <v>285.73463479415699</v>
      </c>
      <c r="F49" s="21">
        <v>2437.8691998583158</v>
      </c>
      <c r="G49" s="21">
        <v>10.500306108690905</v>
      </c>
      <c r="H49" s="21">
        <v>171.9574829233494</v>
      </c>
      <c r="I49" s="21">
        <v>26.83716074702113</v>
      </c>
      <c r="J49" s="21">
        <v>2.4377643924086532</v>
      </c>
      <c r="K49" s="21">
        <f t="shared" ref="K49" si="12">C49+D49+G49+I49+J49</f>
        <v>205.39976195951124</v>
      </c>
      <c r="L49" s="21">
        <f t="shared" ref="L49" si="13">E49+F49+H49</f>
        <v>2895.5613175758222</v>
      </c>
      <c r="M49" s="21">
        <f t="shared" ref="M49" si="14">K49+L49</f>
        <v>3100.9610795353333</v>
      </c>
      <c r="N49" s="15"/>
      <c r="O49" s="15"/>
    </row>
    <row r="50" spans="2:15" ht="15.6" x14ac:dyDescent="0.3">
      <c r="B50" s="25">
        <v>2044</v>
      </c>
      <c r="C50" s="22">
        <v>121.62844328035382</v>
      </c>
      <c r="D50" s="22">
        <v>43.536984478526591</v>
      </c>
      <c r="E50" s="22">
        <v>288.88150221035426</v>
      </c>
      <c r="F50" s="22">
        <v>2471.0853011293443</v>
      </c>
      <c r="G50" s="22">
        <v>10.603496665849438</v>
      </c>
      <c r="H50" s="22">
        <v>173.08096945625803</v>
      </c>
      <c r="I50" s="22">
        <v>27.046600125072608</v>
      </c>
      <c r="J50" s="22">
        <v>2.5086771302605269</v>
      </c>
      <c r="K50" s="22">
        <f t="shared" si="9"/>
        <v>205.324201680063</v>
      </c>
      <c r="L50" s="22">
        <f t="shared" si="10"/>
        <v>2933.0477727959565</v>
      </c>
      <c r="M50" s="22">
        <f t="shared" si="11"/>
        <v>3138.3719744760197</v>
      </c>
      <c r="N50" s="15"/>
      <c r="O50" s="15"/>
    </row>
    <row r="51" spans="2:15" ht="9" customHeight="1" x14ac:dyDescent="0.3">
      <c r="B51" s="29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15"/>
    </row>
    <row r="52" spans="2:15" ht="15" customHeight="1" x14ac:dyDescent="0.3">
      <c r="B52" s="36" t="s">
        <v>5</v>
      </c>
      <c r="C52" s="22"/>
      <c r="D52" s="22"/>
      <c r="E52" s="23"/>
      <c r="F52" s="22"/>
      <c r="G52" s="39"/>
      <c r="H52" s="39"/>
      <c r="I52" s="22"/>
      <c r="J52" s="22"/>
      <c r="K52" s="39"/>
      <c r="L52" s="39"/>
      <c r="M52" s="39"/>
      <c r="N52" s="15"/>
      <c r="O52" s="15"/>
    </row>
    <row r="53" spans="2:15" ht="15" customHeight="1" x14ac:dyDescent="0.3">
      <c r="B53" s="25" t="s">
        <v>6</v>
      </c>
      <c r="C53" s="30">
        <f>RATE(2023-2010,,-C10,C23)</f>
        <v>1.1489019295955553E-2</v>
      </c>
      <c r="D53" s="30">
        <f t="shared" ref="D53:M53" si="15">RATE(2023-2010,,-D10,D23)</f>
        <v>-1.2489676905906777E-2</v>
      </c>
      <c r="E53" s="30">
        <f t="shared" si="15"/>
        <v>2.1986311748032398E-2</v>
      </c>
      <c r="F53" s="30">
        <f t="shared" si="15"/>
        <v>3.2568499550909298E-2</v>
      </c>
      <c r="G53" s="30">
        <f t="shared" si="15"/>
        <v>-2.3943161817815816E-2</v>
      </c>
      <c r="H53" s="30">
        <f t="shared" si="15"/>
        <v>3.0810134004556519E-4</v>
      </c>
      <c r="I53" s="30">
        <f t="shared" si="15"/>
        <v>-4.9502289586318628E-4</v>
      </c>
      <c r="J53" s="30">
        <f t="shared" si="15"/>
        <v>-7.7759160337254798E-3</v>
      </c>
      <c r="K53" s="30">
        <f t="shared" si="15"/>
        <v>3.4198188653301364E-3</v>
      </c>
      <c r="L53" s="30">
        <f t="shared" si="15"/>
        <v>2.8855174597605497E-2</v>
      </c>
      <c r="M53" s="30">
        <f t="shared" si="15"/>
        <v>2.5872690726063331E-2</v>
      </c>
      <c r="N53" s="15"/>
      <c r="O53" s="15"/>
    </row>
    <row r="54" spans="2:15" ht="15" customHeight="1" x14ac:dyDescent="0.3">
      <c r="B54" s="28" t="s">
        <v>1</v>
      </c>
      <c r="C54" s="31">
        <f>RATE(2024-2023,,-C23,C26)</f>
        <v>-2.1833312008596898E-2</v>
      </c>
      <c r="D54" s="31">
        <f t="shared" ref="D54:M54" si="16">RATE(2024-2023,,-D23,D26)</f>
        <v>8.8880691358560367E-3</v>
      </c>
      <c r="E54" s="31">
        <f t="shared" si="16"/>
        <v>1.7055625059796277E-2</v>
      </c>
      <c r="F54" s="31">
        <f t="shared" si="16"/>
        <v>1.2801968711138326E-2</v>
      </c>
      <c r="G54" s="31">
        <f t="shared" si="16"/>
        <v>1.9585706031379223E-2</v>
      </c>
      <c r="H54" s="31">
        <f t="shared" si="16"/>
        <v>2.9195112804511768E-2</v>
      </c>
      <c r="I54" s="31">
        <f t="shared" si="16"/>
        <v>2.1832201776131387E-2</v>
      </c>
      <c r="J54" s="31">
        <f t="shared" si="16"/>
        <v>4.6721515495588305E-2</v>
      </c>
      <c r="K54" s="31">
        <f t="shared" si="16"/>
        <v>-9.8895848008223215E-3</v>
      </c>
      <c r="L54" s="31">
        <f t="shared" si="16"/>
        <v>1.4299535639608502E-2</v>
      </c>
      <c r="M54" s="31">
        <f t="shared" si="16"/>
        <v>1.1880695875832778E-2</v>
      </c>
      <c r="N54" s="15"/>
      <c r="O54" s="15"/>
    </row>
    <row r="55" spans="2:15" ht="15" customHeight="1" x14ac:dyDescent="0.3">
      <c r="B55" s="25" t="s">
        <v>2</v>
      </c>
      <c r="C55" s="30">
        <f>RATE(2034-2024,,-C26,C38)</f>
        <v>-1.4155747449310386E-2</v>
      </c>
      <c r="D55" s="30">
        <f t="shared" ref="D55:M55" si="17">RATE(2034-2024,,-D26,D38)</f>
        <v>-3.6501128207054737E-3</v>
      </c>
      <c r="E55" s="30">
        <f t="shared" si="17"/>
        <v>5.1631555482259213E-3</v>
      </c>
      <c r="F55" s="30">
        <f t="shared" si="17"/>
        <v>1.9172944073329118E-2</v>
      </c>
      <c r="G55" s="30">
        <f t="shared" si="17"/>
        <v>1.7356058159581741E-2</v>
      </c>
      <c r="H55" s="30">
        <f t="shared" si="17"/>
        <v>1.9678977859145578E-2</v>
      </c>
      <c r="I55" s="30">
        <f t="shared" si="17"/>
        <v>1.2885050165796601E-2</v>
      </c>
      <c r="J55" s="30">
        <f t="shared" si="17"/>
        <v>3.2500027074334109E-2</v>
      </c>
      <c r="K55" s="30">
        <f t="shared" si="17"/>
        <v>-7.56926437749027E-3</v>
      </c>
      <c r="L55" s="30">
        <f t="shared" si="17"/>
        <v>1.7614073022352128E-2</v>
      </c>
      <c r="M55" s="30">
        <f t="shared" si="17"/>
        <v>1.5385214383330008E-2</v>
      </c>
      <c r="N55" s="15"/>
      <c r="O55" s="15"/>
    </row>
    <row r="56" spans="2:15" ht="15" customHeight="1" x14ac:dyDescent="0.3">
      <c r="B56" s="28" t="s">
        <v>3</v>
      </c>
      <c r="C56" s="31">
        <f>RATE(2044-2024,,-C26,C50)</f>
        <v>-1.0775997235574769E-2</v>
      </c>
      <c r="D56" s="31">
        <f t="shared" ref="D56:M56" si="18">RATE(2044-2024,,-D26,D50)</f>
        <v>-2.901285341897594E-3</v>
      </c>
      <c r="E56" s="31">
        <f t="shared" si="18"/>
        <v>6.7489797183408438E-3</v>
      </c>
      <c r="F56" s="31">
        <f t="shared" si="18"/>
        <v>1.8131745154342738E-2</v>
      </c>
      <c r="G56" s="31">
        <f t="shared" si="18"/>
        <v>1.4332414553650622E-2</v>
      </c>
      <c r="H56" s="31">
        <f t="shared" si="18"/>
        <v>1.4821021093771244E-2</v>
      </c>
      <c r="I56" s="31">
        <f t="shared" si="18"/>
        <v>1.0577847281143322E-2</v>
      </c>
      <c r="J56" s="31">
        <f t="shared" si="18"/>
        <v>3.025228497854171E-2</v>
      </c>
      <c r="K56" s="31">
        <f t="shared" si="18"/>
        <v>-5.3270210253504764E-3</v>
      </c>
      <c r="L56" s="31">
        <f t="shared" si="18"/>
        <v>1.6687054091348245E-2</v>
      </c>
      <c r="M56" s="31">
        <f t="shared" si="18"/>
        <v>1.4893803513929219E-2</v>
      </c>
      <c r="N56" s="15"/>
      <c r="O56" s="15"/>
    </row>
    <row r="57" spans="2:15" ht="15" customHeight="1" x14ac:dyDescent="0.3">
      <c r="B57" s="11" t="s">
        <v>63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58"/>
    </row>
    <row r="58" spans="2:15" ht="14.4" x14ac:dyDescent="0.3">
      <c r="B58" s="12" t="s">
        <v>32</v>
      </c>
      <c r="C58" s="12"/>
      <c r="D58" s="12"/>
      <c r="E58" s="12"/>
      <c r="F58" s="12"/>
      <c r="G58" s="12"/>
      <c r="H58" s="12"/>
      <c r="I58" s="12"/>
    </row>
    <row r="59" spans="2:15" ht="14.4" x14ac:dyDescent="0.3">
      <c r="B59" s="12" t="s">
        <v>64</v>
      </c>
      <c r="C59" s="12"/>
      <c r="D59" s="12"/>
      <c r="E59" s="12"/>
      <c r="F59" s="12"/>
      <c r="G59" s="12"/>
      <c r="H59" s="12"/>
      <c r="I59" s="12"/>
    </row>
  </sheetData>
  <printOptions horizontalCentered="1" gridLinesSet="0"/>
  <pageMargins left="0.5" right="0.5" top="0.5" bottom="0.25" header="0.3" footer="0.25"/>
  <pageSetup scale="61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0512CF2B02C4DBA77A31531C64F67" ma:contentTypeVersion="0" ma:contentTypeDescription="Create a new document." ma:contentTypeScope="" ma:versionID="bad26f8d78826572a0075354baa4c9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9D3318-4DBB-45F7-BDC1-167D2A2EB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0E7163-D1A7-4F9C-9790-089A69C36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313DC-9839-4962-A54C-13961DD7906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GA Aircraft 28</vt:lpstr>
      <vt:lpstr>GA Hours 29</vt:lpstr>
      <vt:lpstr>GA Pilots 30</vt:lpstr>
      <vt:lpstr>GA Fuel 31</vt:lpstr>
      <vt:lpstr>'GA Aircraft 28'!Print_Area</vt:lpstr>
      <vt:lpstr>'GA Fuel 31'!Print_Area</vt:lpstr>
      <vt:lpstr>'GA Hours 29'!Print_Area</vt:lpstr>
      <vt:lpstr>'GA Pilots 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Lizotte, Katherine (FAA)</dc:creator>
  <cp:keywords/>
  <dc:description/>
  <cp:lastModifiedBy>Barlett, Anna (FAA)</cp:lastModifiedBy>
  <cp:revision/>
  <dcterms:created xsi:type="dcterms:W3CDTF">2015-03-11T22:33:45Z</dcterms:created>
  <dcterms:modified xsi:type="dcterms:W3CDTF">2024-04-22T06:57:46Z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0x010100BE00512CF2B02C4DBA77A31531C64F67</vt:lpwstr>
  </property>
  <property fmtid="{D5CDD505-2E9C-101B-9397-08002B2CF9AE}" pid="3" name="IsMyDocuments">
    <vt:bool>true</vt:bool>
  </property>
</Properties>
</file>