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PO-100 Shared\FY 2024 National Forecast\FINALS TO THE WEBSITE\"/>
    </mc:Choice>
  </mc:AlternateContent>
  <xr:revisionPtr revIDLastSave="0" documentId="13_ncr:1_{2406A0F6-954B-4BAD-B67F-BCA8DB3B4837}" xr6:coauthVersionLast="47" xr6:coauthVersionMax="47" xr10:uidLastSave="{00000000-0000-0000-0000-000000000000}"/>
  <bookViews>
    <workbookView xWindow="-108" yWindow="-108" windowWidth="23256" windowHeight="12576" tabRatio="806" xr2:uid="{00000000-000D-0000-FFFF-FFFF00000000}"/>
  </bookViews>
  <sheets>
    <sheet name="Comm Pax 5" sheetId="5" r:id="rId1"/>
    <sheet name="Comm Capacity 6" sheetId="6" r:id="rId2"/>
    <sheet name="Comm Intl Pax 7" sheetId="7" r:id="rId3"/>
    <sheet name="Pax Foreign 8" sheetId="8" r:id="rId4"/>
    <sheet name="Comm Seats TL 9" sheetId="9" r:id="rId5"/>
    <sheet name="Main Pax 10" sheetId="10" r:id="rId6"/>
    <sheet name="Main Capacity 11" sheetId="11" r:id="rId7"/>
    <sheet name="Main Intl Pax 12" sheetId="12" r:id="rId8"/>
    <sheet name="Main Intl Cap 13" sheetId="13" r:id="rId9"/>
    <sheet name="Main Seats 14" sheetId="14" r:id="rId10"/>
    <sheet name="Main Trip Length 15" sheetId="15" r:id="rId11"/>
    <sheet name="Main Yield 16" sheetId="16" r:id="rId12"/>
    <sheet name="Main Intl Yield 17" sheetId="52" r:id="rId13"/>
    <sheet name="Main Jet fuel 18" sheetId="18" r:id="rId14"/>
    <sheet name="Comm Cargo Rev 19" sheetId="19" r:id="rId15"/>
    <sheet name="Comm Cargo Miles 20" sheetId="20" r:id="rId16"/>
    <sheet name="Main Jet Aircraft 21" sheetId="50" r:id="rId17"/>
    <sheet name="Main Cargo Aircraft 22" sheetId="51" r:id="rId18"/>
    <sheet name="Fuel 23" sheetId="23" r:id="rId19"/>
  </sheets>
  <externalReferences>
    <externalReference r:id="rId20"/>
    <externalReference r:id="rId21"/>
    <externalReference r:id="rId22"/>
    <externalReference r:id="rId23"/>
  </externalReferences>
  <definedNames>
    <definedName name="\p" localSheetId="12">'[1]Tables 14 15 16 data'!#REF!</definedName>
    <definedName name="\p">'[1]Tables 14 15 16 data'!#REF!</definedName>
    <definedName name="\s" localSheetId="12">'[1]Tables 14 15 16 data'!#REF!</definedName>
    <definedName name="\s">'[1]Tables 14 15 16 data'!#REF!</definedName>
    <definedName name="_P" localSheetId="12">'[1]Tables 14 15 16 data'!#REF!</definedName>
    <definedName name="_P">'[1]Tables 14 15 16 data'!#REF!</definedName>
    <definedName name="_Regression_Out" localSheetId="12" hidden="1">#REF!</definedName>
    <definedName name="_Regression_Out" localSheetId="10" hidden="1">#REF!</definedName>
    <definedName name="_Regression_Out" hidden="1">#REF!</definedName>
    <definedName name="_Regression_X" localSheetId="10" hidden="1">#REF!</definedName>
    <definedName name="_Regression_X" hidden="1">#REF!</definedName>
    <definedName name="_Regression_Y" localSheetId="10" hidden="1">#REF!</definedName>
    <definedName name="_Regression_Y" hidden="1">#REF!</definedName>
    <definedName name="_S" localSheetId="12">'[1]Tables 14 15 16 data'!#REF!</definedName>
    <definedName name="_S">'[1]Tables 14 15 16 data'!#REF!</definedName>
    <definedName name="Domestic_chart6" localSheetId="12">#REF!</definedName>
    <definedName name="Domestic_chart6">#REF!</definedName>
    <definedName name="Forecast_Model_Output" localSheetId="12">#REF!</definedName>
    <definedName name="Forecast_Model_Output">#REF!</definedName>
    <definedName name="LATECON">[2]LATGDP!$B$5</definedName>
    <definedName name="model_output" localSheetId="12">#REF!</definedName>
    <definedName name="model_output">#REF!</definedName>
    <definedName name="_xlnm.Print_Area" localSheetId="1">'Comm Capacity 6'!$B$1:$K$58</definedName>
    <definedName name="_xlnm.Print_Area" localSheetId="15">'Comm Cargo Miles 20'!$B$1:$G$59</definedName>
    <definedName name="_xlnm.Print_Area" localSheetId="14">'Comm Cargo Rev 19'!$B$1:$K$61</definedName>
    <definedName name="_xlnm.Print_Area" localSheetId="2">'Comm Intl Pax 7'!$B$1:$J$58</definedName>
    <definedName name="_xlnm.Print_Area" localSheetId="0">'Comm Pax 5'!$B$1:$H$58</definedName>
    <definedName name="_xlnm.Print_Area" localSheetId="4">'Comm Seats TL 9'!$B$1:$H$58</definedName>
    <definedName name="_xlnm.Print_Area" localSheetId="18">'Fuel 23'!$B$1:$K$59</definedName>
    <definedName name="_xlnm.Print_Area" localSheetId="6">'Main Capacity 11'!$B$1:$K$57</definedName>
    <definedName name="_xlnm.Print_Area" localSheetId="17">'Main Cargo Aircraft 22'!$B$1:$K$56</definedName>
    <definedName name="_xlnm.Print_Area" localSheetId="8">'Main Intl Cap 13'!$B$1:$N$57</definedName>
    <definedName name="_xlnm.Print_Area" localSheetId="7">'Main Intl Pax 12'!$B$1:$F$57</definedName>
    <definedName name="_xlnm.Print_Area" localSheetId="12">'Main Intl Yield 17'!$B$1:$J$57</definedName>
    <definedName name="_xlnm.Print_Area" localSheetId="16">'Main Jet Aircraft 21'!$B$1:$M$56</definedName>
    <definedName name="_xlnm.Print_Area" localSheetId="13">'Main Jet fuel 18'!$B$1:$H$57</definedName>
    <definedName name="_xlnm.Print_Area" localSheetId="5">'Main Pax 10'!$B$1:$H$57</definedName>
    <definedName name="_xlnm.Print_Area" localSheetId="9">'Main Seats 14'!$B$1:$H$57</definedName>
    <definedName name="_xlnm.Print_Area" localSheetId="10">'Main Trip Length 15'!$B$1:$H$57</definedName>
    <definedName name="_xlnm.Print_Area" localSheetId="11">'Main Yield 16'!$B$1:$H$57</definedName>
    <definedName name="_xlnm.Print_Area" localSheetId="3">'Pax Foreign 8'!$B$1:$G$59</definedName>
    <definedName name="Print_Area_MI">'[3]F41 data'!$CD$76:$CQ$117</definedName>
    <definedName name="Print_Titles_MI">'[3]F41 data'!$A$1:$A$65536</definedName>
    <definedName name="ss" localSheetId="12">'[1]Tables 14 15 16 data'!#REF!</definedName>
    <definedName name="ss">'[1]Tables 14 15 16 data'!#REF!</definedName>
    <definedName name="sss" localSheetId="12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sss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localSheetId="12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econtab." localSheetId="12" hidden="1">{#N/A,#N/A,FALSE,"TABLE1";#N/A,#N/A,FALSE,"TABLE2";#N/A,#N/A,FALSE,"TABLE3";#N/A,#N/A,FALSE,"TABLE4";#N/A,#N/A,FALSE,"TABLE5"}</definedName>
    <definedName name="wrn.econtab." hidden="1">{#N/A,#N/A,FALSE,"TABLE1";#N/A,#N/A,FALSE,"TABLE2";#N/A,#N/A,FALSE,"TABLE3";#N/A,#N/A,FALSE,"TABLE4";#N/A,#N/A,FALSE,"TABLE5"}</definedName>
    <definedName name="wrn.FORECAST." localSheetId="12" hidden="1">{"TOT",#N/A,FALSE,"ASFCST99";"TOTINT",#N/A,FALSE,"ASFCST99";"DOM",#N/A,FALSE,"ASFCST99";"NORTHATL",#N/A,FALSE,"ASFCST99";"PACIFIC",#N/A,FALSE,"ASFCST99";"LATAM",#N/A,FALSE,"ASFCST99"}</definedName>
    <definedName name="wrn.FORECAST." hidden="1">{"TOT",#N/A,FALSE,"ASFCST99";"TOTINT",#N/A,FALSE,"ASFCST99";"DOM",#N/A,FALSE,"ASFCST99";"NORTHATL",#N/A,FALSE,"ASFCST99";"PACIFIC",#N/A,FALSE,"ASFCST99";"LATAM",#N/A,FALSE,"ASFCST99"}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52" l="1"/>
  <c r="I56" i="52"/>
  <c r="H56" i="52"/>
  <c r="G56" i="52"/>
  <c r="F56" i="52"/>
  <c r="E56" i="52"/>
  <c r="D56" i="52"/>
  <c r="C56" i="52"/>
  <c r="J55" i="52"/>
  <c r="I55" i="52"/>
  <c r="H55" i="52"/>
  <c r="G55" i="52"/>
  <c r="F55" i="52"/>
  <c r="E55" i="52"/>
  <c r="D55" i="52"/>
  <c r="C55" i="52"/>
  <c r="J54" i="52"/>
  <c r="I54" i="52"/>
  <c r="H54" i="52"/>
  <c r="G54" i="52"/>
  <c r="F54" i="52"/>
  <c r="E54" i="52"/>
  <c r="D54" i="52"/>
  <c r="C54" i="52"/>
  <c r="J53" i="52"/>
  <c r="I53" i="52"/>
  <c r="H53" i="52"/>
  <c r="G53" i="52"/>
  <c r="F53" i="52"/>
  <c r="E53" i="52"/>
  <c r="D53" i="52"/>
  <c r="C53" i="52"/>
  <c r="H56" i="23"/>
  <c r="D56" i="23"/>
  <c r="H55" i="23"/>
  <c r="D55" i="23"/>
  <c r="H54" i="23"/>
  <c r="D54" i="23"/>
  <c r="H53" i="23"/>
  <c r="D53" i="23"/>
  <c r="D54" i="51"/>
  <c r="D53" i="51"/>
  <c r="I56" i="51"/>
  <c r="H56" i="51"/>
  <c r="G56" i="51"/>
  <c r="I55" i="51"/>
  <c r="H55" i="51"/>
  <c r="G55" i="51"/>
  <c r="I54" i="51"/>
  <c r="H54" i="51"/>
  <c r="G54" i="51"/>
  <c r="I53" i="51"/>
  <c r="H53" i="51"/>
  <c r="G53" i="51"/>
  <c r="L53" i="50"/>
  <c r="G56" i="50"/>
  <c r="G55" i="50"/>
  <c r="G54" i="50"/>
  <c r="G53" i="50"/>
  <c r="G56" i="20"/>
  <c r="F56" i="20"/>
  <c r="E56" i="20"/>
  <c r="D56" i="20"/>
  <c r="G55" i="20"/>
  <c r="F55" i="20"/>
  <c r="E55" i="20"/>
  <c r="D55" i="20"/>
  <c r="G54" i="20"/>
  <c r="F54" i="20"/>
  <c r="E54" i="20"/>
  <c r="D54" i="20"/>
  <c r="G53" i="20"/>
  <c r="F53" i="20"/>
  <c r="E53" i="20"/>
  <c r="D53" i="20"/>
  <c r="K56" i="19"/>
  <c r="J56" i="19"/>
  <c r="I56" i="19"/>
  <c r="H56" i="19"/>
  <c r="G56" i="19"/>
  <c r="F56" i="19"/>
  <c r="E56" i="19"/>
  <c r="D56" i="19"/>
  <c r="K55" i="19"/>
  <c r="J55" i="19"/>
  <c r="I55" i="19"/>
  <c r="H55" i="19"/>
  <c r="G55" i="19"/>
  <c r="F55" i="19"/>
  <c r="E55" i="19"/>
  <c r="D55" i="19"/>
  <c r="K54" i="19"/>
  <c r="J54" i="19"/>
  <c r="I54" i="19"/>
  <c r="H54" i="19"/>
  <c r="G54" i="19"/>
  <c r="F54" i="19"/>
  <c r="E54" i="19"/>
  <c r="D54" i="19"/>
  <c r="K53" i="19"/>
  <c r="J53" i="19"/>
  <c r="I53" i="19"/>
  <c r="H53" i="19"/>
  <c r="G53" i="19"/>
  <c r="F53" i="19"/>
  <c r="E53" i="19"/>
  <c r="D53" i="19"/>
  <c r="H56" i="18"/>
  <c r="G56" i="18"/>
  <c r="F56" i="18"/>
  <c r="E56" i="18"/>
  <c r="D56" i="18"/>
  <c r="H55" i="18"/>
  <c r="G55" i="18"/>
  <c r="F55" i="18"/>
  <c r="E55" i="18"/>
  <c r="D55" i="18"/>
  <c r="H54" i="18"/>
  <c r="G54" i="18"/>
  <c r="F54" i="18"/>
  <c r="E54" i="18"/>
  <c r="D54" i="18"/>
  <c r="H53" i="18"/>
  <c r="G53" i="18"/>
  <c r="F53" i="18"/>
  <c r="E53" i="18"/>
  <c r="D53" i="18"/>
  <c r="H56" i="16"/>
  <c r="G56" i="16"/>
  <c r="F56" i="16"/>
  <c r="E56" i="16"/>
  <c r="D56" i="16"/>
  <c r="H55" i="16"/>
  <c r="G55" i="16"/>
  <c r="F55" i="16"/>
  <c r="E55" i="16"/>
  <c r="D55" i="16"/>
  <c r="H54" i="16"/>
  <c r="G54" i="16"/>
  <c r="F54" i="16"/>
  <c r="E54" i="16"/>
  <c r="D54" i="16"/>
  <c r="H53" i="16"/>
  <c r="G53" i="16"/>
  <c r="F53" i="16"/>
  <c r="E53" i="16"/>
  <c r="D53" i="16"/>
  <c r="H56" i="15"/>
  <c r="G56" i="15"/>
  <c r="F56" i="15"/>
  <c r="E56" i="15"/>
  <c r="D56" i="15"/>
  <c r="H55" i="15"/>
  <c r="G55" i="15"/>
  <c r="F55" i="15"/>
  <c r="E55" i="15"/>
  <c r="D55" i="15"/>
  <c r="H54" i="15"/>
  <c r="G54" i="15"/>
  <c r="F54" i="15"/>
  <c r="E54" i="15"/>
  <c r="D54" i="15"/>
  <c r="H53" i="15"/>
  <c r="G53" i="15"/>
  <c r="F53" i="15"/>
  <c r="E53" i="15"/>
  <c r="D53" i="15"/>
  <c r="H56" i="14"/>
  <c r="G56" i="14"/>
  <c r="F56" i="14"/>
  <c r="E56" i="14"/>
  <c r="D56" i="14"/>
  <c r="H55" i="14"/>
  <c r="G55" i="14"/>
  <c r="F55" i="14"/>
  <c r="E55" i="14"/>
  <c r="D55" i="14"/>
  <c r="H54" i="14"/>
  <c r="G54" i="14"/>
  <c r="F54" i="14"/>
  <c r="E54" i="14"/>
  <c r="D54" i="14"/>
  <c r="H53" i="14"/>
  <c r="G53" i="14"/>
  <c r="F53" i="14"/>
  <c r="E53" i="14"/>
  <c r="D53" i="14"/>
  <c r="M56" i="13"/>
  <c r="L56" i="13"/>
  <c r="M55" i="13"/>
  <c r="L55" i="13"/>
  <c r="M54" i="13"/>
  <c r="L54" i="13"/>
  <c r="M53" i="13"/>
  <c r="L53" i="13"/>
  <c r="J56" i="13"/>
  <c r="I56" i="13"/>
  <c r="J55" i="13"/>
  <c r="I55" i="13"/>
  <c r="J54" i="13"/>
  <c r="I54" i="13"/>
  <c r="J53" i="13"/>
  <c r="I53" i="13"/>
  <c r="G56" i="13"/>
  <c r="F56" i="13"/>
  <c r="G55" i="13"/>
  <c r="F55" i="13"/>
  <c r="G54" i="13"/>
  <c r="F54" i="13"/>
  <c r="G53" i="13"/>
  <c r="F53" i="13"/>
  <c r="D56" i="13"/>
  <c r="D55" i="13"/>
  <c r="D54" i="13"/>
  <c r="D53" i="13"/>
  <c r="E56" i="12"/>
  <c r="D56" i="12"/>
  <c r="E55" i="12"/>
  <c r="D55" i="12"/>
  <c r="E54" i="12"/>
  <c r="D54" i="12"/>
  <c r="E53" i="12"/>
  <c r="D53" i="12"/>
  <c r="J56" i="11"/>
  <c r="I56" i="11"/>
  <c r="J55" i="11"/>
  <c r="I55" i="11"/>
  <c r="J54" i="11"/>
  <c r="I54" i="11"/>
  <c r="J53" i="11"/>
  <c r="I53" i="11"/>
  <c r="G56" i="11"/>
  <c r="F56" i="11"/>
  <c r="G55" i="11"/>
  <c r="F55" i="11"/>
  <c r="G54" i="11"/>
  <c r="F54" i="11"/>
  <c r="G53" i="11"/>
  <c r="F53" i="11"/>
  <c r="D56" i="11"/>
  <c r="D55" i="11"/>
  <c r="D54" i="11"/>
  <c r="D53" i="11"/>
  <c r="H56" i="10"/>
  <c r="G56" i="10"/>
  <c r="F56" i="10"/>
  <c r="E56" i="10"/>
  <c r="D56" i="10"/>
  <c r="H55" i="10"/>
  <c r="G55" i="10"/>
  <c r="F55" i="10"/>
  <c r="E55" i="10"/>
  <c r="D55" i="10"/>
  <c r="H54" i="10"/>
  <c r="G54" i="10"/>
  <c r="F54" i="10"/>
  <c r="E54" i="10"/>
  <c r="D54" i="10"/>
  <c r="H53" i="10"/>
  <c r="G53" i="10"/>
  <c r="F53" i="10"/>
  <c r="E53" i="10"/>
  <c r="D53" i="10"/>
  <c r="H56" i="9"/>
  <c r="G56" i="9"/>
  <c r="F56" i="9"/>
  <c r="E56" i="9"/>
  <c r="D56" i="9"/>
  <c r="H55" i="9"/>
  <c r="G55" i="9"/>
  <c r="F55" i="9"/>
  <c r="E55" i="9"/>
  <c r="D55" i="9"/>
  <c r="H54" i="9"/>
  <c r="G54" i="9"/>
  <c r="F54" i="9"/>
  <c r="E54" i="9"/>
  <c r="D54" i="9"/>
  <c r="H53" i="9"/>
  <c r="G53" i="9"/>
  <c r="F53" i="9"/>
  <c r="E53" i="9"/>
  <c r="D53" i="9"/>
  <c r="F56" i="8"/>
  <c r="E56" i="8"/>
  <c r="D56" i="8"/>
  <c r="F55" i="8"/>
  <c r="E55" i="8"/>
  <c r="D55" i="8"/>
  <c r="F54" i="8"/>
  <c r="E54" i="8"/>
  <c r="D54" i="8"/>
  <c r="G53" i="8"/>
  <c r="F53" i="8"/>
  <c r="E53" i="8"/>
  <c r="D53" i="8"/>
  <c r="I56" i="7"/>
  <c r="H56" i="7"/>
  <c r="G56" i="7"/>
  <c r="E56" i="7"/>
  <c r="D56" i="7"/>
  <c r="I55" i="7"/>
  <c r="H55" i="7"/>
  <c r="G55" i="7"/>
  <c r="E55" i="7"/>
  <c r="D55" i="7"/>
  <c r="I54" i="7"/>
  <c r="H54" i="7"/>
  <c r="G54" i="7"/>
  <c r="E54" i="7"/>
  <c r="D54" i="7"/>
  <c r="I53" i="7"/>
  <c r="H53" i="7"/>
  <c r="G53" i="7"/>
  <c r="E53" i="7"/>
  <c r="D53" i="7"/>
  <c r="J56" i="6"/>
  <c r="I56" i="6"/>
  <c r="J55" i="6"/>
  <c r="I55" i="6"/>
  <c r="J54" i="6"/>
  <c r="I54" i="6"/>
  <c r="J53" i="6"/>
  <c r="I53" i="6"/>
  <c r="G56" i="6"/>
  <c r="F56" i="6"/>
  <c r="G55" i="6"/>
  <c r="F55" i="6"/>
  <c r="G54" i="6"/>
  <c r="F54" i="6"/>
  <c r="G53" i="6"/>
  <c r="F53" i="6"/>
  <c r="D56" i="6"/>
  <c r="D55" i="6"/>
  <c r="D54" i="6"/>
  <c r="D53" i="6"/>
  <c r="H56" i="5"/>
  <c r="G56" i="5"/>
  <c r="F56" i="5"/>
  <c r="E56" i="5"/>
  <c r="D56" i="5"/>
  <c r="H55" i="5"/>
  <c r="G55" i="5"/>
  <c r="F55" i="5"/>
  <c r="E55" i="5"/>
  <c r="D55" i="5"/>
  <c r="H54" i="5"/>
  <c r="G54" i="5"/>
  <c r="F54" i="5"/>
  <c r="E54" i="5"/>
  <c r="D54" i="5"/>
  <c r="H53" i="5"/>
  <c r="G53" i="5"/>
  <c r="F53" i="5"/>
  <c r="E53" i="5"/>
  <c r="D53" i="5"/>
  <c r="C56" i="5"/>
  <c r="C55" i="5"/>
  <c r="C54" i="5"/>
  <c r="C53" i="5"/>
  <c r="C56" i="6"/>
  <c r="C55" i="6"/>
  <c r="C54" i="6"/>
  <c r="C53" i="6"/>
  <c r="C56" i="7"/>
  <c r="C55" i="7"/>
  <c r="C54" i="7"/>
  <c r="C53" i="7"/>
  <c r="C56" i="8"/>
  <c r="C55" i="8"/>
  <c r="C54" i="8"/>
  <c r="C53" i="8"/>
  <c r="C56" i="9"/>
  <c r="C55" i="9"/>
  <c r="C54" i="9"/>
  <c r="C53" i="9"/>
  <c r="C56" i="10"/>
  <c r="C55" i="10"/>
  <c r="C54" i="10"/>
  <c r="C53" i="10"/>
  <c r="C56" i="11"/>
  <c r="C55" i="11"/>
  <c r="C54" i="11"/>
  <c r="C53" i="11"/>
  <c r="C56" i="12"/>
  <c r="C55" i="12"/>
  <c r="C54" i="12"/>
  <c r="C53" i="12"/>
  <c r="C56" i="13"/>
  <c r="C55" i="13"/>
  <c r="C54" i="13"/>
  <c r="C53" i="13"/>
  <c r="C56" i="14"/>
  <c r="C55" i="14"/>
  <c r="C54" i="14"/>
  <c r="C53" i="14"/>
  <c r="C56" i="15"/>
  <c r="C55" i="15"/>
  <c r="C54" i="15"/>
  <c r="C53" i="15"/>
  <c r="C56" i="16"/>
  <c r="C55" i="16"/>
  <c r="C54" i="16"/>
  <c r="C53" i="16"/>
  <c r="C56" i="18"/>
  <c r="C55" i="18"/>
  <c r="C54" i="18"/>
  <c r="C53" i="18"/>
  <c r="C56" i="19"/>
  <c r="C55" i="19"/>
  <c r="C54" i="19"/>
  <c r="C53" i="19"/>
  <c r="C56" i="20"/>
  <c r="C55" i="20"/>
  <c r="C54" i="20"/>
  <c r="C53" i="20"/>
  <c r="C56" i="50"/>
  <c r="C55" i="50"/>
  <c r="C54" i="50"/>
  <c r="C53" i="50"/>
  <c r="C56" i="51"/>
  <c r="C55" i="51"/>
  <c r="C54" i="51"/>
  <c r="C53" i="51"/>
  <c r="C56" i="23"/>
  <c r="C55" i="23"/>
  <c r="C54" i="23"/>
  <c r="C53" i="23"/>
  <c r="F49" i="12"/>
  <c r="J49" i="50"/>
  <c r="F49" i="50"/>
  <c r="J49" i="51"/>
  <c r="F49" i="51"/>
  <c r="G49" i="23"/>
  <c r="J49" i="7"/>
  <c r="F49" i="7"/>
  <c r="J49" i="23"/>
  <c r="F50" i="12"/>
  <c r="F48" i="12"/>
  <c r="F47" i="12"/>
  <c r="F46" i="12"/>
  <c r="F44" i="12"/>
  <c r="F43" i="12"/>
  <c r="F42" i="12"/>
  <c r="F41" i="12"/>
  <c r="F40" i="12"/>
  <c r="F38" i="12"/>
  <c r="F37" i="12"/>
  <c r="F36" i="12"/>
  <c r="F35" i="12"/>
  <c r="F34" i="12"/>
  <c r="F32" i="12"/>
  <c r="F31" i="12"/>
  <c r="F30" i="12"/>
  <c r="F29" i="12"/>
  <c r="F28" i="12"/>
  <c r="F26" i="12"/>
  <c r="F56" i="12" s="1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J50" i="7"/>
  <c r="J48" i="7"/>
  <c r="J47" i="7"/>
  <c r="J46" i="7"/>
  <c r="J44" i="7"/>
  <c r="J43" i="7"/>
  <c r="J42" i="7"/>
  <c r="J41" i="7"/>
  <c r="J40" i="7"/>
  <c r="J38" i="7"/>
  <c r="J37" i="7"/>
  <c r="J36" i="7"/>
  <c r="J35" i="7"/>
  <c r="J34" i="7"/>
  <c r="J32" i="7"/>
  <c r="J31" i="7"/>
  <c r="J30" i="7"/>
  <c r="J29" i="7"/>
  <c r="J28" i="7"/>
  <c r="J26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F50" i="7"/>
  <c r="F48" i="7"/>
  <c r="F47" i="7"/>
  <c r="F46" i="7"/>
  <c r="F44" i="7"/>
  <c r="F43" i="7"/>
  <c r="F42" i="7"/>
  <c r="F41" i="7"/>
  <c r="F40" i="7"/>
  <c r="F38" i="7"/>
  <c r="F55" i="7" s="1"/>
  <c r="F37" i="7"/>
  <c r="F36" i="7"/>
  <c r="F35" i="7"/>
  <c r="F34" i="7"/>
  <c r="F32" i="7"/>
  <c r="F31" i="7"/>
  <c r="F30" i="7"/>
  <c r="F29" i="7"/>
  <c r="F28" i="7"/>
  <c r="F26" i="7"/>
  <c r="F23" i="7"/>
  <c r="F54" i="7" s="1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53" i="7" s="1"/>
  <c r="F23" i="50"/>
  <c r="J23" i="50"/>
  <c r="J54" i="50" s="1"/>
  <c r="G50" i="23"/>
  <c r="J50" i="51"/>
  <c r="F50" i="51"/>
  <c r="J50" i="50"/>
  <c r="F50" i="50"/>
  <c r="J10" i="50"/>
  <c r="F10" i="50"/>
  <c r="F53" i="50" s="1"/>
  <c r="J10" i="51"/>
  <c r="J48" i="51"/>
  <c r="F48" i="51"/>
  <c r="J47" i="51"/>
  <c r="F47" i="51"/>
  <c r="J46" i="51"/>
  <c r="F46" i="51"/>
  <c r="K46" i="51" s="1"/>
  <c r="J44" i="51"/>
  <c r="F44" i="51"/>
  <c r="J43" i="51"/>
  <c r="F43" i="51"/>
  <c r="J42" i="51"/>
  <c r="F42" i="51"/>
  <c r="J41" i="51"/>
  <c r="K41" i="51" s="1"/>
  <c r="F41" i="51"/>
  <c r="J40" i="51"/>
  <c r="F40" i="51"/>
  <c r="J38" i="51"/>
  <c r="K38" i="51" s="1"/>
  <c r="F38" i="51"/>
  <c r="J37" i="51"/>
  <c r="F37" i="51"/>
  <c r="J36" i="51"/>
  <c r="F36" i="51"/>
  <c r="J35" i="51"/>
  <c r="F35" i="51"/>
  <c r="J34" i="51"/>
  <c r="K34" i="51" s="1"/>
  <c r="F34" i="51"/>
  <c r="J32" i="51"/>
  <c r="F32" i="51"/>
  <c r="J31" i="51"/>
  <c r="F31" i="51"/>
  <c r="J30" i="51"/>
  <c r="F30" i="51"/>
  <c r="J29" i="51"/>
  <c r="F29" i="51"/>
  <c r="J28" i="51"/>
  <c r="F28" i="51"/>
  <c r="J26" i="51"/>
  <c r="F26" i="51"/>
  <c r="F55" i="51" s="1"/>
  <c r="J23" i="51"/>
  <c r="F23" i="51"/>
  <c r="J22" i="51"/>
  <c r="K22" i="51" s="1"/>
  <c r="F22" i="51"/>
  <c r="J21" i="51"/>
  <c r="F21" i="51"/>
  <c r="J20" i="51"/>
  <c r="F20" i="51"/>
  <c r="J19" i="51"/>
  <c r="F19" i="51"/>
  <c r="K19" i="51" s="1"/>
  <c r="J18" i="51"/>
  <c r="K18" i="51" s="1"/>
  <c r="F18" i="51"/>
  <c r="J17" i="51"/>
  <c r="F17" i="51"/>
  <c r="J16" i="51"/>
  <c r="F16" i="51"/>
  <c r="J15" i="51"/>
  <c r="F15" i="51"/>
  <c r="K15" i="51" s="1"/>
  <c r="J14" i="51"/>
  <c r="K14" i="51" s="1"/>
  <c r="F14" i="51"/>
  <c r="J13" i="51"/>
  <c r="F13" i="51"/>
  <c r="J12" i="51"/>
  <c r="F12" i="51"/>
  <c r="J11" i="51"/>
  <c r="F11" i="51"/>
  <c r="K11" i="51" s="1"/>
  <c r="J48" i="50"/>
  <c r="F48" i="50"/>
  <c r="J47" i="50"/>
  <c r="F47" i="50"/>
  <c r="J46" i="50"/>
  <c r="F46" i="50"/>
  <c r="J44" i="50"/>
  <c r="F44" i="50"/>
  <c r="J43" i="50"/>
  <c r="F43" i="50"/>
  <c r="J42" i="50"/>
  <c r="F42" i="50"/>
  <c r="J41" i="50"/>
  <c r="F41" i="50"/>
  <c r="J40" i="50"/>
  <c r="F40" i="50"/>
  <c r="J38" i="50"/>
  <c r="K38" i="50" s="1"/>
  <c r="M38" i="50" s="1"/>
  <c r="F38" i="50"/>
  <c r="J37" i="50"/>
  <c r="F37" i="50"/>
  <c r="J36" i="50"/>
  <c r="F36" i="50"/>
  <c r="J35" i="50"/>
  <c r="F35" i="50"/>
  <c r="J34" i="50"/>
  <c r="K34" i="50" s="1"/>
  <c r="M34" i="50" s="1"/>
  <c r="F34" i="50"/>
  <c r="J32" i="50"/>
  <c r="F32" i="50"/>
  <c r="J31" i="50"/>
  <c r="F31" i="50"/>
  <c r="J30" i="50"/>
  <c r="F30" i="50"/>
  <c r="J29" i="50"/>
  <c r="F29" i="50"/>
  <c r="J28" i="50"/>
  <c r="F28" i="50"/>
  <c r="J26" i="50"/>
  <c r="F26" i="50"/>
  <c r="J22" i="50"/>
  <c r="F22" i="50"/>
  <c r="K22" i="50" s="1"/>
  <c r="M22" i="50" s="1"/>
  <c r="J21" i="50"/>
  <c r="F21" i="50"/>
  <c r="J20" i="50"/>
  <c r="F20" i="50"/>
  <c r="K20" i="50" s="1"/>
  <c r="J19" i="50"/>
  <c r="F19" i="50"/>
  <c r="J18" i="50"/>
  <c r="F18" i="50"/>
  <c r="K18" i="50" s="1"/>
  <c r="M18" i="50" s="1"/>
  <c r="J17" i="50"/>
  <c r="F17" i="50"/>
  <c r="J16" i="50"/>
  <c r="F16" i="50"/>
  <c r="J15" i="50"/>
  <c r="F15" i="50"/>
  <c r="K15" i="50" s="1"/>
  <c r="M15" i="50" s="1"/>
  <c r="J14" i="50"/>
  <c r="F14" i="50"/>
  <c r="K14" i="50" s="1"/>
  <c r="M14" i="50" s="1"/>
  <c r="J13" i="50"/>
  <c r="F13" i="50"/>
  <c r="J12" i="50"/>
  <c r="F12" i="50"/>
  <c r="K12" i="50" s="1"/>
  <c r="J11" i="50"/>
  <c r="F11" i="50"/>
  <c r="K11" i="50" s="1"/>
  <c r="M11" i="50" s="1"/>
  <c r="G10" i="23"/>
  <c r="G48" i="23"/>
  <c r="J48" i="23"/>
  <c r="E56" i="23"/>
  <c r="E54" i="23"/>
  <c r="J46" i="23"/>
  <c r="G44" i="23"/>
  <c r="G42" i="23"/>
  <c r="J42" i="23"/>
  <c r="J41" i="23"/>
  <c r="G40" i="23"/>
  <c r="J40" i="23"/>
  <c r="G38" i="23"/>
  <c r="G35" i="23"/>
  <c r="J35" i="23"/>
  <c r="G34" i="23"/>
  <c r="J32" i="23"/>
  <c r="G31" i="23"/>
  <c r="J31" i="23"/>
  <c r="J30" i="23"/>
  <c r="J29" i="23"/>
  <c r="G28" i="23"/>
  <c r="J20" i="23"/>
  <c r="G18" i="23"/>
  <c r="G17" i="23"/>
  <c r="J17" i="23"/>
  <c r="G15" i="23"/>
  <c r="J14" i="23"/>
  <c r="G13" i="23"/>
  <c r="J13" i="23"/>
  <c r="G12" i="23"/>
  <c r="J12" i="23"/>
  <c r="J11" i="23"/>
  <c r="K10" i="50"/>
  <c r="M10" i="50" s="1"/>
  <c r="M20" i="50"/>
  <c r="K13" i="51"/>
  <c r="K16" i="51"/>
  <c r="K16" i="50"/>
  <c r="M16" i="50" s="1"/>
  <c r="K17" i="51"/>
  <c r="K41" i="50"/>
  <c r="M41" i="50" s="1"/>
  <c r="K46" i="50"/>
  <c r="M46" i="50" s="1"/>
  <c r="J19" i="23"/>
  <c r="J37" i="23"/>
  <c r="M12" i="50"/>
  <c r="K12" i="51"/>
  <c r="K20" i="51"/>
  <c r="K10" i="51"/>
  <c r="J15" i="23"/>
  <c r="F53" i="23"/>
  <c r="J44" i="23"/>
  <c r="G41" i="23"/>
  <c r="G30" i="23"/>
  <c r="G29" i="23"/>
  <c r="G43" i="23"/>
  <c r="G47" i="23"/>
  <c r="G36" i="23"/>
  <c r="G14" i="23"/>
  <c r="K14" i="23" s="1"/>
  <c r="K19" i="50"/>
  <c r="M19" i="50" s="1"/>
  <c r="K29" i="50"/>
  <c r="M29" i="50" s="1"/>
  <c r="K36" i="50"/>
  <c r="M36" i="50" s="1"/>
  <c r="G32" i="23"/>
  <c r="G16" i="23"/>
  <c r="G20" i="23"/>
  <c r="G21" i="23"/>
  <c r="J18" i="23"/>
  <c r="K21" i="51"/>
  <c r="J21" i="23"/>
  <c r="J34" i="23"/>
  <c r="J28" i="23"/>
  <c r="J26" i="23"/>
  <c r="K12" i="23" l="1"/>
  <c r="K34" i="23"/>
  <c r="K43" i="50"/>
  <c r="M43" i="50" s="1"/>
  <c r="K28" i="50"/>
  <c r="M28" i="50" s="1"/>
  <c r="K37" i="50"/>
  <c r="M37" i="50" s="1"/>
  <c r="K42" i="50"/>
  <c r="M42" i="50" s="1"/>
  <c r="K47" i="50"/>
  <c r="M47" i="50" s="1"/>
  <c r="K13" i="50"/>
  <c r="M13" i="50" s="1"/>
  <c r="K17" i="50"/>
  <c r="M17" i="50" s="1"/>
  <c r="K21" i="50"/>
  <c r="M21" i="50" s="1"/>
  <c r="K30" i="51"/>
  <c r="K44" i="51"/>
  <c r="K28" i="23"/>
  <c r="K15" i="23"/>
  <c r="J38" i="23"/>
  <c r="K38" i="23" s="1"/>
  <c r="I55" i="23"/>
  <c r="K30" i="23"/>
  <c r="K35" i="23"/>
  <c r="J22" i="23"/>
  <c r="K21" i="23"/>
  <c r="K17" i="23"/>
  <c r="K20" i="23"/>
  <c r="K49" i="23"/>
  <c r="G56" i="8"/>
  <c r="G55" i="8"/>
  <c r="G54" i="8"/>
  <c r="K44" i="23"/>
  <c r="K42" i="23"/>
  <c r="K13" i="23"/>
  <c r="F54" i="12"/>
  <c r="F55" i="12"/>
  <c r="J53" i="7"/>
  <c r="F56" i="7"/>
  <c r="K31" i="51"/>
  <c r="K35" i="51"/>
  <c r="K36" i="51"/>
  <c r="K28" i="51"/>
  <c r="K32" i="51"/>
  <c r="K37" i="51"/>
  <c r="K42" i="51"/>
  <c r="K47" i="51"/>
  <c r="K49" i="51"/>
  <c r="K40" i="51"/>
  <c r="J54" i="51"/>
  <c r="K43" i="51"/>
  <c r="K50" i="51"/>
  <c r="K29" i="51"/>
  <c r="K48" i="51"/>
  <c r="J53" i="51"/>
  <c r="K26" i="51"/>
  <c r="K35" i="50"/>
  <c r="M35" i="50" s="1"/>
  <c r="K40" i="50"/>
  <c r="M40" i="50" s="1"/>
  <c r="K44" i="50"/>
  <c r="M44" i="50" s="1"/>
  <c r="K50" i="50"/>
  <c r="M50" i="50" s="1"/>
  <c r="K49" i="50"/>
  <c r="M49" i="50" s="1"/>
  <c r="K31" i="50"/>
  <c r="M31" i="50" s="1"/>
  <c r="J56" i="50"/>
  <c r="K48" i="50"/>
  <c r="M48" i="50" s="1"/>
  <c r="K30" i="50"/>
  <c r="M30" i="50" s="1"/>
  <c r="K32" i="50"/>
  <c r="M32" i="50" s="1"/>
  <c r="K23" i="50"/>
  <c r="J53" i="50"/>
  <c r="K40" i="23"/>
  <c r="K48" i="23"/>
  <c r="K43" i="23"/>
  <c r="J43" i="23"/>
  <c r="F55" i="23"/>
  <c r="F56" i="23"/>
  <c r="G26" i="23"/>
  <c r="K31" i="23"/>
  <c r="G37" i="23"/>
  <c r="K37" i="23" s="1"/>
  <c r="F54" i="51"/>
  <c r="K23" i="51"/>
  <c r="K53" i="51" s="1"/>
  <c r="F53" i="12"/>
  <c r="F53" i="51"/>
  <c r="G46" i="23"/>
  <c r="K46" i="23" s="1"/>
  <c r="K32" i="23"/>
  <c r="K29" i="23"/>
  <c r="F54" i="23"/>
  <c r="E53" i="23"/>
  <c r="G23" i="23"/>
  <c r="J47" i="23"/>
  <c r="K47" i="23" s="1"/>
  <c r="G11" i="23"/>
  <c r="K11" i="23" s="1"/>
  <c r="G19" i="23"/>
  <c r="K19" i="23" s="1"/>
  <c r="F56" i="50"/>
  <c r="K26" i="50"/>
  <c r="F55" i="50"/>
  <c r="J55" i="51"/>
  <c r="K41" i="23"/>
  <c r="J56" i="51"/>
  <c r="F54" i="50"/>
  <c r="J54" i="7"/>
  <c r="K18" i="23"/>
  <c r="I56" i="23"/>
  <c r="J50" i="23"/>
  <c r="J56" i="23" s="1"/>
  <c r="J55" i="7"/>
  <c r="J56" i="7"/>
  <c r="J16" i="23"/>
  <c r="K16" i="23" s="1"/>
  <c r="G22" i="23"/>
  <c r="J36" i="23"/>
  <c r="K36" i="23" s="1"/>
  <c r="E55" i="23"/>
  <c r="F56" i="51"/>
  <c r="J55" i="50"/>
  <c r="K22" i="23" l="1"/>
  <c r="J55" i="23"/>
  <c r="K56" i="51"/>
  <c r="K54" i="51"/>
  <c r="K55" i="51"/>
  <c r="K53" i="50"/>
  <c r="M23" i="50"/>
  <c r="M53" i="50" s="1"/>
  <c r="G53" i="23"/>
  <c r="G54" i="23"/>
  <c r="M26" i="50"/>
  <c r="K56" i="50"/>
  <c r="K55" i="50"/>
  <c r="K54" i="50"/>
  <c r="J23" i="23"/>
  <c r="J54" i="23" s="1"/>
  <c r="I54" i="23"/>
  <c r="K50" i="23"/>
  <c r="G55" i="23"/>
  <c r="K26" i="23"/>
  <c r="G56" i="23"/>
  <c r="I53" i="23"/>
  <c r="J10" i="23"/>
  <c r="K10" i="23" l="1"/>
  <c r="J53" i="23"/>
  <c r="K56" i="23"/>
  <c r="K55" i="23"/>
  <c r="M56" i="50"/>
  <c r="M55" i="50"/>
  <c r="M54" i="50"/>
  <c r="K23" i="23"/>
  <c r="K54" i="23" s="1"/>
  <c r="K53" i="23" l="1"/>
</calcChain>
</file>

<file path=xl/sharedStrings.xml><?xml version="1.0" encoding="utf-8"?>
<sst xmlns="http://schemas.openxmlformats.org/spreadsheetml/2006/main" count="489" uniqueCount="139">
  <si>
    <t>Historical</t>
  </si>
  <si>
    <t>2023E</t>
  </si>
  <si>
    <t>2023-24</t>
  </si>
  <si>
    <t>2024-34</t>
  </si>
  <si>
    <t>2024-44</t>
  </si>
  <si>
    <t xml:space="preserve"> </t>
  </si>
  <si>
    <t xml:space="preserve">  </t>
  </si>
  <si>
    <t>FISCAL YEAR</t>
  </si>
  <si>
    <t>Forecast</t>
  </si>
  <si>
    <t>Avg Annual Growth</t>
  </si>
  <si>
    <t>2010-23</t>
  </si>
  <si>
    <t>CALENDAR YEAR</t>
  </si>
  <si>
    <t>TABLE 5</t>
  </si>
  <si>
    <r>
      <t>U.S. COMMERCIAL AIR CARRIERS</t>
    </r>
    <r>
      <rPr>
        <b/>
        <vertAlign val="superscript"/>
        <sz val="16"/>
        <rFont val="Calibri"/>
        <family val="2"/>
        <scheme val="minor"/>
      </rPr>
      <t>1</t>
    </r>
  </si>
  <si>
    <t xml:space="preserve">TOTAL SCHEDULED U.S. PASSENGER TRAFFIC </t>
  </si>
  <si>
    <t>REVENUE PASSENGER ENPLANEMENTS (Millions)</t>
  </si>
  <si>
    <t>REVENUE PASSENGER MILES (Billions)</t>
  </si>
  <si>
    <t>DOMESTIC</t>
  </si>
  <si>
    <t>INTERNATIONAL</t>
  </si>
  <si>
    <t>TOTAL</t>
  </si>
  <si>
    <t xml:space="preserve">  DOMESTIC</t>
  </si>
  <si>
    <t xml:space="preserve">INTERNATIONAL </t>
  </si>
  <si>
    <t>Source: Forms 41 and 298-C, U.S. Department of Transportation.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</si>
  <si>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Sum of U.S. Mainline and Regional Air Carriers.</t>
    </r>
  </si>
  <si>
    <t>TABLE 6</t>
  </si>
  <si>
    <t>SCHEDULED PASSENGER CAPACITY, TRAFFIC, AND LOAD FACTORS</t>
  </si>
  <si>
    <t>SYSTEM</t>
  </si>
  <si>
    <t>ASMs (BIL)</t>
  </si>
  <si>
    <t>RPMs (BIL)</t>
  </si>
  <si>
    <t>% LOAD FACTOR</t>
  </si>
  <si>
    <t>TABLE 7</t>
  </si>
  <si>
    <t>TOTAL SCHEDULED U.S. INTERNATIONAL PASSENGER TRAFFIC</t>
  </si>
  <si>
    <t>REVENUE PASSENGER ENPLANEMENTS</t>
  </si>
  <si>
    <t>REVENUE PASSENGER MILES</t>
  </si>
  <si>
    <t>ATLANTIC</t>
  </si>
  <si>
    <t>LATIN AMERICA</t>
  </si>
  <si>
    <t>PACIFIC</t>
  </si>
  <si>
    <t>TOTAL INTERNATIONAL</t>
  </si>
  <si>
    <t>(Mil)</t>
  </si>
  <si>
    <t>(Bil)</t>
  </si>
  <si>
    <t>TABLE 8</t>
  </si>
  <si>
    <t>U.S. AND FOREIGN FLAG CARRIERS</t>
  </si>
  <si>
    <t>TOTAL PASSENGER TRAFFIC TO/FROM THE UNITED STATES</t>
  </si>
  <si>
    <t>TOTAL PASSENGERS BY WORLD TRAVEL AREA (Millions)</t>
  </si>
  <si>
    <t>U.S./CANADA TRANSBORDER</t>
  </si>
  <si>
    <t xml:space="preserve">Source:  US Customs &amp; Border Protection data processed and released by Department of Commerce; </t>
  </si>
  <si>
    <t xml:space="preserve"> data also received from Transport Canada.</t>
  </si>
  <si>
    <t>TABLE 9</t>
  </si>
  <si>
    <r>
      <t>U.S. COMMERCIAL AIR CARRIERS' FORECAST ASSUMPTIONS</t>
    </r>
    <r>
      <rPr>
        <b/>
        <vertAlign val="superscript"/>
        <sz val="16"/>
        <rFont val="Calibri"/>
        <family val="2"/>
        <scheme val="minor"/>
      </rPr>
      <t>1</t>
    </r>
  </si>
  <si>
    <t>SEATS PER AIRCRAFT MILE AND PASSENGER TRIP LENGTH</t>
  </si>
  <si>
    <t>AVERAGE SEATS PER AIRCRAFT MILE</t>
  </si>
  <si>
    <t>AVERAGE PASSENGER TRIP LENGTH</t>
  </si>
  <si>
    <t>DOMESTIC (Seats/Mile)</t>
  </si>
  <si>
    <t>INTERNATIONAL (Seats/Mile)</t>
  </si>
  <si>
    <t>SYSTEM (Seats/Mile)</t>
  </si>
  <si>
    <t>DOMESTIC (Miles)</t>
  </si>
  <si>
    <t>INTERNATIONAL (Miles)</t>
  </si>
  <si>
    <t>SYSTEM (Miles)</t>
  </si>
  <si>
    <t>TABLE 10</t>
  </si>
  <si>
    <t>U. S. MAINLINE AIR CARRIERS</t>
  </si>
  <si>
    <t>SCHEDULED PASSENGER TRAFFIC</t>
  </si>
  <si>
    <t>(Millions)</t>
  </si>
  <si>
    <t>(Billions)</t>
  </si>
  <si>
    <t>Source: Form 41, U.S. Department of Transportation.</t>
  </si>
  <si>
    <t>TABLE 11</t>
  </si>
  <si>
    <t>U.S. MAINLINE AIR CARRIERS</t>
  </si>
  <si>
    <t>Source:  Form 41, U.S. Department of Transportation.</t>
  </si>
  <si>
    <t>TABLE 12</t>
  </si>
  <si>
    <t>SCHEDULED INTERNATIONAL PASSENGER ENPLANEMENTS</t>
  </si>
  <si>
    <t>REVENUE PASSENGER ENPLANEMENTS (MIL)</t>
  </si>
  <si>
    <t>TABLE 13</t>
  </si>
  <si>
    <t>BY INTERNATIONAL TRAVEL REGIONS</t>
  </si>
  <si>
    <t>TABLE 14</t>
  </si>
  <si>
    <t>U.S. MAINLINE AIR CARRIER FORECAST ASSUMPTIONS</t>
  </si>
  <si>
    <t>SEATS PER AIRCRAFT MILE</t>
  </si>
  <si>
    <t>ATLANTIC (Seats/Mile)</t>
  </si>
  <si>
    <t>LATIN AMERICA (Seats/Mile)</t>
  </si>
  <si>
    <t>PACIFIC (Seats/Mile)</t>
  </si>
  <si>
    <t>TOTAL (Seats/Mile)</t>
  </si>
  <si>
    <t>TABLE 15</t>
  </si>
  <si>
    <t>ATLANTIC (Miles)</t>
  </si>
  <si>
    <t>LATIN AMERICA (Miles)</t>
  </si>
  <si>
    <t>PACIFIC (Miles)</t>
  </si>
  <si>
    <t>TOTAL (Miles)</t>
  </si>
  <si>
    <t>TABLE 16</t>
  </si>
  <si>
    <t>PASSENGER YIELDS</t>
  </si>
  <si>
    <t xml:space="preserve">REVENUE PER PASSENGER MILE </t>
  </si>
  <si>
    <t>CURRENT $  (Cents)</t>
  </si>
  <si>
    <t>TABLE 17</t>
  </si>
  <si>
    <t>INTERNATIONAL PASSENGER YIELDS BY REGION</t>
  </si>
  <si>
    <t>TABLE 18</t>
  </si>
  <si>
    <t>JET FUEL PRICES</t>
  </si>
  <si>
    <t>Source: Form 41, U.S. Department of Transportation</t>
  </si>
  <si>
    <t>TABLE 19</t>
  </si>
  <si>
    <t>U.S. COMMERCIAL AIR CARRIERS</t>
  </si>
  <si>
    <r>
      <t>AIR CARGO REVENUE TON MILES</t>
    </r>
    <r>
      <rPr>
        <b/>
        <vertAlign val="superscript"/>
        <sz val="16"/>
        <rFont val="Calibri"/>
        <family val="2"/>
        <scheme val="minor"/>
      </rPr>
      <t>1, 2, 3</t>
    </r>
  </si>
  <si>
    <t xml:space="preserve">ALL-CARGO CARRIER RTMS        (Millions) </t>
  </si>
  <si>
    <t>PASSENGER CARRIER RTMS     (Millions)</t>
  </si>
  <si>
    <t>TOTAL RTMS                          (Millions)</t>
  </si>
  <si>
    <t>INT'L.</t>
  </si>
  <si>
    <t>Source: Form 41,  U.S. Department of Transportation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</si>
  <si>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Includes freight/express and mail revenue ton miles on mainline air carriers and regionals/commuters.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</si>
  <si>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Domestic figures from 2000 through 2002 exclude Airborne Express, Inc.; international figures for 2003 and beyond include new </t>
    </r>
  </si>
  <si>
    <t xml:space="preserve"> reporting of contract service by U.S. carriers for foreign flag carriers. </t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</si>
  <si>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Domestic figures from 2003 and beyond include Airborne Express. Inc.</t>
    </r>
  </si>
  <si>
    <t>TABLE 20</t>
  </si>
  <si>
    <r>
      <t xml:space="preserve">  INTERNATIONAL AIR CARGO REVENUE TON MILES BY REGION</t>
    </r>
    <r>
      <rPr>
        <b/>
        <vertAlign val="superscript"/>
        <sz val="16"/>
        <rFont val="Calibri"/>
        <family val="2"/>
        <scheme val="minor"/>
      </rPr>
      <t>1, 2</t>
    </r>
  </si>
  <si>
    <t>OTHER INTERNATIONAL</t>
  </si>
  <si>
    <t>(MILLIONS)</t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</si>
  <si>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Figures for 2003 and beyond include new reporting of contract service by U.S. carriers for foreign flag carriers.</t>
    </r>
  </si>
  <si>
    <t>TABLE 21</t>
  </si>
  <si>
    <t xml:space="preserve">U.S. MAINLINE AIR CARRIERS </t>
  </si>
  <si>
    <t>PASSENGER JET AIRCRAFT</t>
  </si>
  <si>
    <t>LARGE NARROWBODY</t>
  </si>
  <si>
    <t>LARGE WIDEBODY</t>
  </si>
  <si>
    <t>2 ENGINE</t>
  </si>
  <si>
    <t>3 ENGINE</t>
  </si>
  <si>
    <t>4 ENGINE</t>
  </si>
  <si>
    <t>LARGE JETS</t>
  </si>
  <si>
    <t>REGIONAL JETS</t>
  </si>
  <si>
    <t>TOTAL JETS</t>
  </si>
  <si>
    <t>N.A.</t>
  </si>
  <si>
    <t>Note: N.A. - Not Applicable</t>
  </si>
  <si>
    <t>TABLE 22</t>
  </si>
  <si>
    <t xml:space="preserve"> CARGO JET AIRCRAFT</t>
  </si>
  <si>
    <t>TABLE 23</t>
  </si>
  <si>
    <t>TOTAL JET FUEL AND AVIATION GASOLINE FUEL CONSUMPTION</t>
  </si>
  <si>
    <t>U.S. CIVIL AVIATION AIRCRAFT</t>
  </si>
  <si>
    <t>(Millions of Gallons)</t>
  </si>
  <si>
    <t>JET FUEL</t>
  </si>
  <si>
    <t>AVIATION GASOLINE</t>
  </si>
  <si>
    <r>
      <t>U.S. AIR CARRIERS</t>
    </r>
    <r>
      <rPr>
        <vertAlign val="superscript"/>
        <sz val="12"/>
        <rFont val="Calibri"/>
        <family val="2"/>
        <scheme val="minor"/>
      </rPr>
      <t>1, 2</t>
    </r>
  </si>
  <si>
    <t>GENERAL AVIATION</t>
  </si>
  <si>
    <t>AIR CARRIER</t>
  </si>
  <si>
    <t>TOTAL FUEL CONSUMED</t>
  </si>
  <si>
    <t>Source:  Air carrier jet fuel, Form 41, U.S. Department of Transportation; all others, FAA APO estimates.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</si>
  <si>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Includes both passenger (mainline and regional air carrier) and cargo carriers.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</si>
  <si>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Forecast assumes 1.0% annual improvement in available seat miles per gallon for U.S. Commercial Air Carrier</t>
    </r>
  </si>
  <si>
    <t>FY 2023 $  (Cents)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</si>
</sst>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#,##0.00%"/>
    <numFmt numFmtId="167" formatCode="_-* #,##0.00\ _z_ł_-;\-* #,##0.00\ _z_ł_-;_-* &quot;-&quot;??\ _z_ł_-;_-@_-"/>
    <numFmt numFmtId="168" formatCode="mmmm\ d\,\ yyyy"/>
    <numFmt numFmtId="169" formatCode="General_)"/>
    <numFmt numFmtId="170" formatCode="0.0"/>
    <numFmt numFmtId="171" formatCode="##.0,,"/>
    <numFmt numFmtId="172" formatCode="##.0,"/>
    <numFmt numFmtId="173" formatCode="#,##0.000"/>
  </numFmts>
  <fonts count="9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Verdana"/>
      <family val="2"/>
    </font>
    <font>
      <sz val="1"/>
      <color indexed="9"/>
      <name val="Verdana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2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2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2"/>
      <color rgb="FF7F7F7F"/>
      <name val="Arial"/>
      <family val="2"/>
    </font>
    <font>
      <u/>
      <sz val="11"/>
      <color rgb="FF004488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2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2"/>
      <color rgb="FFFA7D00"/>
      <name val="Arial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2"/>
      <color rgb="FF9C6500"/>
      <name val="Arial"/>
      <family val="2"/>
    </font>
    <font>
      <sz val="12"/>
      <name val="Times New Roman"/>
      <family val="1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10"/>
      <color indexed="63"/>
      <name val="Verdana"/>
      <family val="2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theme="1"/>
      <name val="verdana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6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Arial"/>
      <family val="2"/>
    </font>
    <font>
      <b/>
      <sz val="11"/>
      <color rgb="FFFF000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8">
    <xf numFmtId="0" fontId="0" fillId="0" borderId="0"/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9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166" fontId="8" fillId="0" borderId="0">
      <alignment readingOrder="1"/>
      <protection locked="0"/>
    </xf>
    <xf numFmtId="166" fontId="8" fillId="0" borderId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4" fontId="8" fillId="0" borderId="0">
      <alignment readingOrder="1"/>
      <protection locked="0"/>
    </xf>
    <xf numFmtId="4" fontId="8" fillId="0" borderId="0">
      <alignment readingOrder="1"/>
      <protection locked="0"/>
    </xf>
    <xf numFmtId="0" fontId="8" fillId="0" borderId="0" applyNumberFormat="0">
      <alignment horizontal="center" readingOrder="1"/>
      <protection locked="0"/>
    </xf>
    <xf numFmtId="4" fontId="8" fillId="0" borderId="0">
      <alignment readingOrder="1"/>
      <protection locked="0"/>
    </xf>
    <xf numFmtId="0" fontId="10" fillId="33" borderId="0" applyNumberFormat="0" applyBorder="0" applyAlignment="0" applyProtection="0"/>
    <xf numFmtId="0" fontId="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0" fillId="34" borderId="0" applyNumberFormat="0" applyBorder="0" applyAlignment="0" applyProtection="0"/>
    <xf numFmtId="0" fontId="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0" fillId="35" borderId="0" applyNumberFormat="0" applyBorder="0" applyAlignment="0" applyProtection="0"/>
    <xf numFmtId="0" fontId="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0" fillId="36" borderId="0" applyNumberFormat="0" applyBorder="0" applyAlignment="0" applyProtection="0"/>
    <xf numFmtId="0" fontId="6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0" fillId="37" borderId="0" applyNumberFormat="0" applyBorder="0" applyAlignment="0" applyProtection="0"/>
    <xf numFmtId="0" fontId="6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10" fillId="38" borderId="0" applyNumberFormat="0" applyBorder="0" applyAlignment="0" applyProtection="0"/>
    <xf numFmtId="0" fontId="6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0" fillId="39" borderId="0" applyNumberFormat="0" applyBorder="0" applyAlignment="0" applyProtection="0"/>
    <xf numFmtId="0" fontId="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0" fillId="40" borderId="0" applyNumberFormat="0" applyBorder="0" applyAlignment="0" applyProtection="0"/>
    <xf numFmtId="0" fontId="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0" fillId="41" borderId="0" applyNumberFormat="0" applyBorder="0" applyAlignment="0" applyProtection="0"/>
    <xf numFmtId="0" fontId="6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0" fillId="36" borderId="0" applyNumberFormat="0" applyBorder="0" applyAlignment="0" applyProtection="0"/>
    <xf numFmtId="0" fontId="6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0" fillId="39" borderId="0" applyNumberFormat="0" applyBorder="0" applyAlignment="0" applyProtection="0"/>
    <xf numFmtId="0" fontId="6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10" fillId="42" borderId="0" applyNumberFormat="0" applyBorder="0" applyAlignment="0" applyProtection="0"/>
    <xf numFmtId="0" fontId="6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2" fillId="43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2" fillId="40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2" fillId="41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2" fillId="44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2" fillId="45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2" fillId="46" borderId="0" applyNumberFormat="0" applyBorder="0" applyAlignment="0" applyProtection="0"/>
    <xf numFmtId="0" fontId="13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2" fillId="47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2" fillId="48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2" fillId="49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2" fillId="44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2" fillId="45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2" fillId="50" borderId="0" applyNumberFormat="0" applyBorder="0" applyAlignment="0" applyProtection="0"/>
    <xf numFmtId="0" fontId="13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5" fillId="34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51" borderId="10" applyNumberFormat="0" applyAlignment="0" applyProtection="0"/>
    <xf numFmtId="0" fontId="19" fillId="6" borderId="4" applyNumberFormat="0" applyAlignment="0" applyProtection="0"/>
    <xf numFmtId="0" fontId="18" fillId="51" borderId="10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1" fillId="52" borderId="11" applyNumberFormat="0" applyAlignment="0" applyProtection="0"/>
    <xf numFmtId="0" fontId="22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38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7" fillId="0" borderId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7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4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6" fillId="0" borderId="12" applyNumberFormat="0" applyFill="0" applyAlignment="0" applyProtection="0"/>
    <xf numFmtId="0" fontId="37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8" fillId="0" borderId="13" applyNumberFormat="0" applyFill="0" applyAlignment="0" applyProtection="0"/>
    <xf numFmtId="0" fontId="39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14" applyNumberFormat="0" applyFill="0" applyAlignment="0" applyProtection="0"/>
    <xf numFmtId="0" fontId="41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38" borderId="10" applyNumberFormat="0" applyAlignment="0" applyProtection="0"/>
    <xf numFmtId="0" fontId="46" fillId="5" borderId="4" applyNumberFormat="0" applyAlignment="0" applyProtection="0"/>
    <xf numFmtId="0" fontId="45" fillId="38" borderId="10" applyNumberFormat="0" applyAlignment="0" applyProtection="0"/>
    <xf numFmtId="0" fontId="47" fillId="5" borderId="4" applyNumberFormat="0" applyAlignment="0" applyProtection="0"/>
    <xf numFmtId="0" fontId="47" fillId="5" borderId="4" applyNumberFormat="0" applyAlignment="0" applyProtection="0"/>
    <xf numFmtId="0" fontId="48" fillId="0" borderId="15" applyNumberFormat="0" applyFill="0" applyAlignment="0" applyProtection="0"/>
    <xf numFmtId="0" fontId="4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1" fillId="53" borderId="0" applyNumberFormat="0" applyBorder="0" applyAlignment="0" applyProtection="0"/>
    <xf numFmtId="0" fontId="52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7" fillId="0" borderId="0"/>
    <xf numFmtId="0" fontId="7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65" fontId="54" fillId="0" borderId="0"/>
    <xf numFmtId="0" fontId="25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54" fillId="0" borderId="0"/>
    <xf numFmtId="0" fontId="27" fillId="0" borderId="0" applyNumberFormat="0" applyFont="0">
      <alignment readingOrder="1"/>
      <protection locked="0"/>
    </xf>
    <xf numFmtId="0" fontId="25" fillId="0" borderId="0"/>
    <xf numFmtId="0" fontId="7" fillId="0" borderId="0"/>
    <xf numFmtId="0" fontId="6" fillId="0" borderId="0"/>
    <xf numFmtId="0" fontId="25" fillId="0" borderId="0"/>
    <xf numFmtId="0" fontId="11" fillId="0" borderId="0"/>
    <xf numFmtId="0" fontId="26" fillId="0" borderId="0"/>
    <xf numFmtId="0" fontId="25" fillId="0" borderId="0"/>
    <xf numFmtId="169" fontId="55" fillId="0" borderId="0"/>
    <xf numFmtId="0" fontId="6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28" fillId="54" borderId="16" applyNumberFormat="0" applyFont="0" applyAlignment="0" applyProtection="0"/>
    <xf numFmtId="0" fontId="10" fillId="54" borderId="16" applyNumberFormat="0" applyFont="0" applyAlignment="0" applyProtection="0"/>
    <xf numFmtId="0" fontId="6" fillId="8" borderId="8" applyNumberFormat="0" applyFont="0" applyAlignment="0" applyProtection="0"/>
    <xf numFmtId="0" fontId="10" fillId="54" borderId="16" applyNumberFormat="0" applyFont="0" applyAlignment="0" applyProtection="0"/>
    <xf numFmtId="0" fontId="11" fillId="8" borderId="8" applyNumberFormat="0" applyFont="0" applyAlignment="0" applyProtection="0"/>
    <xf numFmtId="0" fontId="28" fillId="54" borderId="16" applyNumberFormat="0" applyFont="0" applyAlignment="0" applyProtection="0"/>
    <xf numFmtId="0" fontId="11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56" fillId="51" borderId="17" applyNumberFormat="0" applyAlignment="0" applyProtection="0"/>
    <xf numFmtId="0" fontId="57" fillId="6" borderId="5" applyNumberFormat="0" applyAlignment="0" applyProtection="0"/>
    <xf numFmtId="0" fontId="56" fillId="51" borderId="17" applyNumberFormat="0" applyAlignment="0" applyProtection="0"/>
    <xf numFmtId="0" fontId="58" fillId="6" borderId="5" applyNumberFormat="0" applyAlignment="0" applyProtection="0"/>
    <xf numFmtId="0" fontId="58" fillId="6" borderId="5" applyNumberForma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" fontId="7" fillId="0" borderId="0" applyFill="0" applyBorder="0" applyProtection="0">
      <alignment horizontal="right"/>
    </xf>
    <xf numFmtId="0" fontId="59" fillId="55" borderId="18" applyNumberFormat="0" applyAlignment="0" applyProtection="0"/>
    <xf numFmtId="0" fontId="59" fillId="55" borderId="18" applyNumberFormat="0" applyAlignment="0" applyProtection="0"/>
    <xf numFmtId="0" fontId="59" fillId="55" borderId="18" applyNumberFormat="0" applyAlignment="0" applyProtection="0"/>
    <xf numFmtId="2" fontId="59" fillId="56" borderId="18" applyProtection="0">
      <alignment horizontal="right"/>
    </xf>
    <xf numFmtId="2" fontId="59" fillId="56" borderId="18" applyProtection="0">
      <alignment horizontal="right"/>
    </xf>
    <xf numFmtId="2" fontId="59" fillId="56" borderId="18" applyProtection="0">
      <alignment horizontal="right"/>
    </xf>
    <xf numFmtId="14" fontId="60" fillId="55" borderId="0" applyBorder="0" applyProtection="0">
      <alignment horizontal="left"/>
    </xf>
    <xf numFmtId="170" fontId="8" fillId="57" borderId="18" applyProtection="0">
      <alignment horizontal="right"/>
    </xf>
    <xf numFmtId="170" fontId="8" fillId="57" borderId="18" applyProtection="0">
      <alignment horizontal="right"/>
    </xf>
    <xf numFmtId="170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5" fillId="0" borderId="9" applyNumberFormat="0" applyFill="0" applyAlignment="0" applyProtection="0"/>
    <xf numFmtId="0" fontId="64" fillId="0" borderId="1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/>
    <xf numFmtId="0" fontId="2" fillId="0" borderId="0" applyNumberFormat="0" applyFill="0" applyBorder="0" applyAlignment="0" applyProtection="0"/>
    <xf numFmtId="0" fontId="37" fillId="0" borderId="1" applyNumberFormat="0" applyFill="0" applyAlignment="0" applyProtection="0"/>
    <xf numFmtId="0" fontId="39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16" fillId="3" borderId="0" applyNumberFormat="0" applyBorder="0" applyAlignment="0" applyProtection="0"/>
    <xf numFmtId="0" fontId="52" fillId="4" borderId="0" applyNumberFormat="0" applyBorder="0" applyAlignment="0" applyProtection="0"/>
    <xf numFmtId="0" fontId="46" fillId="5" borderId="4" applyNumberFormat="0" applyAlignment="0" applyProtection="0"/>
    <xf numFmtId="0" fontId="57" fillId="6" borderId="5" applyNumberFormat="0" applyAlignment="0" applyProtection="0"/>
    <xf numFmtId="0" fontId="19" fillId="6" borderId="4" applyNumberFormat="0" applyAlignment="0" applyProtection="0"/>
    <xf numFmtId="0" fontId="49" fillId="0" borderId="6" applyNumberFormat="0" applyFill="0" applyAlignment="0" applyProtection="0"/>
    <xf numFmtId="0" fontId="22" fillId="7" borderId="7" applyNumberFormat="0" applyAlignment="0" applyProtection="0"/>
    <xf numFmtId="0" fontId="68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30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13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3" fillId="32" borderId="0" applyNumberFormat="0" applyBorder="0" applyAlignment="0" applyProtection="0"/>
    <xf numFmtId="0" fontId="27" fillId="0" borderId="0" applyNumberFormat="0" applyFont="0">
      <alignment readingOrder="1"/>
      <protection locked="0"/>
    </xf>
    <xf numFmtId="0" fontId="27" fillId="0" borderId="0" applyNumberFormat="0" applyFont="0">
      <alignment readingOrder="1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1" fillId="0" borderId="0"/>
    <xf numFmtId="43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1" fillId="0" borderId="0"/>
    <xf numFmtId="0" fontId="26" fillId="0" borderId="0"/>
    <xf numFmtId="0" fontId="11" fillId="0" borderId="0"/>
    <xf numFmtId="9" fontId="26" fillId="0" borderId="0" applyFont="0" applyFill="0" applyBorder="0" applyAlignment="0" applyProtection="0"/>
  </cellStyleXfs>
  <cellXfs count="377">
    <xf numFmtId="0" fontId="0" fillId="0" borderId="0" xfId="0"/>
    <xf numFmtId="0" fontId="7" fillId="0" borderId="0" xfId="302"/>
    <xf numFmtId="0" fontId="1" fillId="0" borderId="0" xfId="0" applyFont="1"/>
    <xf numFmtId="0" fontId="7" fillId="0" borderId="0" xfId="428"/>
    <xf numFmtId="0" fontId="72" fillId="0" borderId="0" xfId="0" applyFont="1"/>
    <xf numFmtId="0" fontId="74" fillId="0" borderId="0" xfId="428" applyFont="1"/>
    <xf numFmtId="0" fontId="74" fillId="0" borderId="0" xfId="428" applyFont="1" applyAlignment="1">
      <alignment horizontal="centerContinuous"/>
    </xf>
    <xf numFmtId="170" fontId="74" fillId="0" borderId="0" xfId="428" applyNumberFormat="1" applyFont="1" applyAlignment="1">
      <alignment horizontal="center"/>
    </xf>
    <xf numFmtId="0" fontId="74" fillId="0" borderId="0" xfId="257" applyFont="1"/>
    <xf numFmtId="0" fontId="85" fillId="0" borderId="0" xfId="428" applyFont="1"/>
    <xf numFmtId="0" fontId="73" fillId="0" borderId="0" xfId="428" applyFont="1" applyAlignment="1">
      <alignment horizontal="centerContinuous" wrapText="1"/>
    </xf>
    <xf numFmtId="0" fontId="75" fillId="0" borderId="0" xfId="428" applyFont="1" applyAlignment="1">
      <alignment horizontal="centerContinuous"/>
    </xf>
    <xf numFmtId="0" fontId="7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74" fillId="0" borderId="0" xfId="302" applyFont="1"/>
    <xf numFmtId="0" fontId="73" fillId="0" borderId="0" xfId="428" applyFont="1" applyAlignment="1">
      <alignment horizontal="centerContinuous"/>
    </xf>
    <xf numFmtId="0" fontId="76" fillId="0" borderId="0" xfId="428" applyFont="1" applyAlignment="1">
      <alignment horizontal="centerContinuous"/>
    </xf>
    <xf numFmtId="0" fontId="81" fillId="0" borderId="0" xfId="428" applyFont="1" applyAlignment="1">
      <alignment horizontal="centerContinuous"/>
    </xf>
    <xf numFmtId="0" fontId="74" fillId="0" borderId="0" xfId="428" applyFont="1" applyAlignment="1">
      <alignment horizontal="left"/>
    </xf>
    <xf numFmtId="0" fontId="84" fillId="0" borderId="0" xfId="260" applyFont="1"/>
    <xf numFmtId="164" fontId="6" fillId="0" borderId="0" xfId="427" applyNumberFormat="1"/>
    <xf numFmtId="0" fontId="74" fillId="0" borderId="0" xfId="257" applyFont="1" applyAlignment="1">
      <alignment horizontal="left"/>
    </xf>
    <xf numFmtId="0" fontId="68" fillId="0" borderId="0" xfId="428" applyFont="1" applyAlignment="1">
      <alignment horizontal="left"/>
    </xf>
    <xf numFmtId="0" fontId="75" fillId="0" borderId="0" xfId="428" quotePrefix="1" applyFont="1" applyAlignment="1">
      <alignment horizontal="centerContinuous"/>
    </xf>
    <xf numFmtId="0" fontId="78" fillId="0" borderId="0" xfId="428" applyFont="1" applyAlignment="1">
      <alignment horizontal="center"/>
    </xf>
    <xf numFmtId="0" fontId="77" fillId="0" borderId="0" xfId="0" applyFont="1"/>
    <xf numFmtId="0" fontId="79" fillId="0" borderId="0" xfId="428" applyFont="1" applyAlignment="1">
      <alignment horizontal="centerContinuous"/>
    </xf>
    <xf numFmtId="0" fontId="74" fillId="0" borderId="0" xfId="428" quotePrefix="1" applyFont="1" applyAlignment="1">
      <alignment horizontal="left"/>
    </xf>
    <xf numFmtId="164" fontId="74" fillId="0" borderId="0" xfId="428" applyNumberFormat="1" applyFont="1"/>
    <xf numFmtId="0" fontId="78" fillId="0" borderId="0" xfId="428" applyFont="1" applyAlignment="1">
      <alignment horizontal="centerContinuous"/>
    </xf>
    <xf numFmtId="164" fontId="74" fillId="0" borderId="0" xfId="261" applyNumberFormat="1" applyFont="1"/>
    <xf numFmtId="164" fontId="74" fillId="0" borderId="0" xfId="427" applyNumberFormat="1" applyFont="1"/>
    <xf numFmtId="0" fontId="74" fillId="0" borderId="0" xfId="302" applyFont="1" applyAlignment="1">
      <alignment horizontal="centerContinuous"/>
    </xf>
    <xf numFmtId="0" fontId="79" fillId="0" borderId="0" xfId="302" applyFont="1" applyAlignment="1">
      <alignment horizontal="centerContinuous"/>
    </xf>
    <xf numFmtId="0" fontId="68" fillId="0" borderId="0" xfId="302" applyFont="1"/>
    <xf numFmtId="0" fontId="74" fillId="60" borderId="0" xfId="261" applyFont="1" applyFill="1" applyAlignment="1">
      <alignment horizontal="left"/>
    </xf>
    <xf numFmtId="0" fontId="6" fillId="60" borderId="0" xfId="0" applyFont="1" applyFill="1"/>
    <xf numFmtId="0" fontId="74" fillId="60" borderId="0" xfId="0" applyFont="1" applyFill="1" applyAlignment="1">
      <alignment horizontal="left"/>
    </xf>
    <xf numFmtId="0" fontId="74" fillId="60" borderId="0" xfId="428" applyFont="1" applyFill="1"/>
    <xf numFmtId="0" fontId="74" fillId="60" borderId="0" xfId="261" applyFont="1" applyFill="1"/>
    <xf numFmtId="0" fontId="74" fillId="60" borderId="0" xfId="0" applyFont="1" applyFill="1"/>
    <xf numFmtId="0" fontId="74" fillId="60" borderId="0" xfId="428" applyFont="1" applyFill="1" applyAlignment="1">
      <alignment horizontal="left"/>
    </xf>
    <xf numFmtId="0" fontId="74" fillId="60" borderId="0" xfId="260" applyFont="1" applyFill="1" applyAlignment="1">
      <alignment horizontal="left"/>
    </xf>
    <xf numFmtId="0" fontId="74" fillId="60" borderId="0" xfId="260" applyFont="1" applyFill="1"/>
    <xf numFmtId="164" fontId="74" fillId="60" borderId="0" xfId="323" applyNumberFormat="1" applyFont="1" applyFill="1" applyAlignment="1">
      <alignment horizontal="center"/>
    </xf>
    <xf numFmtId="170" fontId="74" fillId="60" borderId="0" xfId="260" applyNumberFormat="1" applyFont="1" applyFill="1" applyAlignment="1">
      <alignment horizontal="center"/>
    </xf>
    <xf numFmtId="170" fontId="80" fillId="60" borderId="0" xfId="260" applyNumberFormat="1" applyFont="1" applyFill="1" applyAlignment="1">
      <alignment horizontal="centerContinuous"/>
    </xf>
    <xf numFmtId="170" fontId="80" fillId="60" borderId="0" xfId="260" applyNumberFormat="1" applyFont="1" applyFill="1" applyAlignment="1">
      <alignment horizontal="center"/>
    </xf>
    <xf numFmtId="0" fontId="83" fillId="60" borderId="0" xfId="260" applyFont="1" applyFill="1"/>
    <xf numFmtId="0" fontId="74" fillId="60" borderId="0" xfId="257" applyFont="1" applyFill="1" applyAlignment="1">
      <alignment horizontal="left"/>
    </xf>
    <xf numFmtId="0" fontId="74" fillId="60" borderId="0" xfId="257" applyFont="1" applyFill="1"/>
    <xf numFmtId="0" fontId="74" fillId="60" borderId="0" xfId="428" quotePrefix="1" applyFont="1" applyFill="1" applyAlignment="1">
      <alignment horizontal="left"/>
    </xf>
    <xf numFmtId="0" fontId="86" fillId="0" borderId="0" xfId="261" applyFont="1" applyAlignment="1">
      <alignment horizontal="left"/>
    </xf>
    <xf numFmtId="164" fontId="77" fillId="0" borderId="0" xfId="323" applyNumberFormat="1" applyFont="1" applyAlignment="1">
      <alignment horizontal="center"/>
    </xf>
    <xf numFmtId="0" fontId="77" fillId="0" borderId="0" xfId="261" applyFont="1"/>
    <xf numFmtId="0" fontId="77" fillId="0" borderId="0" xfId="428" applyFont="1" applyAlignment="1">
      <alignment horizontal="left"/>
    </xf>
    <xf numFmtId="0" fontId="77" fillId="0" borderId="0" xfId="428" applyFont="1"/>
    <xf numFmtId="0" fontId="77" fillId="0" borderId="0" xfId="260" applyFont="1"/>
    <xf numFmtId="0" fontId="77" fillId="0" borderId="0" xfId="257" applyFont="1" applyAlignment="1">
      <alignment horizontal="left"/>
    </xf>
    <xf numFmtId="0" fontId="77" fillId="0" borderId="0" xfId="257" applyFont="1"/>
    <xf numFmtId="0" fontId="86" fillId="0" borderId="0" xfId="0" applyFont="1"/>
    <xf numFmtId="0" fontId="84" fillId="59" borderId="0" xfId="261" applyFont="1" applyFill="1" applyAlignment="1">
      <alignment horizontal="left"/>
    </xf>
    <xf numFmtId="0" fontId="84" fillId="0" borderId="0" xfId="261" applyFont="1" applyAlignment="1">
      <alignment horizontal="left"/>
    </xf>
    <xf numFmtId="0" fontId="84" fillId="0" borderId="0" xfId="0" applyFont="1" applyAlignment="1">
      <alignment horizontal="left"/>
    </xf>
    <xf numFmtId="0" fontId="84" fillId="60" borderId="0" xfId="261" applyFont="1" applyFill="1" applyAlignment="1">
      <alignment horizontal="left"/>
    </xf>
    <xf numFmtId="0" fontId="84" fillId="59" borderId="0" xfId="0" applyFont="1" applyFill="1" applyAlignment="1">
      <alignment horizontal="left"/>
    </xf>
    <xf numFmtId="0" fontId="84" fillId="60" borderId="0" xfId="0" applyFont="1" applyFill="1" applyAlignment="1">
      <alignment horizontal="left"/>
    </xf>
    <xf numFmtId="164" fontId="84" fillId="0" borderId="0" xfId="323" applyNumberFormat="1" applyFont="1" applyAlignment="1">
      <alignment horizontal="center"/>
    </xf>
    <xf numFmtId="164" fontId="84" fillId="59" borderId="0" xfId="323" applyNumberFormat="1" applyFont="1" applyFill="1" applyAlignment="1">
      <alignment horizontal="center"/>
    </xf>
    <xf numFmtId="0" fontId="90" fillId="0" borderId="0" xfId="0" applyFont="1"/>
    <xf numFmtId="0" fontId="84" fillId="0" borderId="0" xfId="0" applyFont="1"/>
    <xf numFmtId="3" fontId="84" fillId="59" borderId="0" xfId="0" applyNumberFormat="1" applyFont="1" applyFill="1" applyAlignment="1" applyProtection="1">
      <alignment horizontal="center"/>
      <protection locked="0"/>
    </xf>
    <xf numFmtId="3" fontId="84" fillId="59" borderId="0" xfId="0" applyNumberFormat="1" applyFont="1" applyFill="1" applyAlignment="1">
      <alignment horizontal="center"/>
    </xf>
    <xf numFmtId="3" fontId="84" fillId="0" borderId="0" xfId="0" applyNumberFormat="1" applyFont="1" applyAlignment="1" applyProtection="1">
      <alignment horizontal="center"/>
      <protection locked="0"/>
    </xf>
    <xf numFmtId="3" fontId="84" fillId="0" borderId="0" xfId="0" applyNumberFormat="1" applyFont="1" applyAlignment="1">
      <alignment horizontal="center"/>
    </xf>
    <xf numFmtId="3" fontId="84" fillId="60" borderId="0" xfId="0" applyNumberFormat="1" applyFont="1" applyFill="1" applyAlignment="1" applyProtection="1">
      <alignment horizontal="center"/>
      <protection locked="0"/>
    </xf>
    <xf numFmtId="3" fontId="84" fillId="60" borderId="0" xfId="0" applyNumberFormat="1" applyFont="1" applyFill="1" applyAlignment="1">
      <alignment horizontal="center"/>
    </xf>
    <xf numFmtId="170" fontId="91" fillId="0" borderId="0" xfId="0" applyNumberFormat="1" applyFont="1" applyAlignment="1">
      <alignment horizontal="center"/>
    </xf>
    <xf numFmtId="0" fontId="84" fillId="61" borderId="0" xfId="428" applyFont="1" applyFill="1" applyAlignment="1">
      <alignment horizontal="centerContinuous" wrapText="1"/>
    </xf>
    <xf numFmtId="0" fontId="84" fillId="0" borderId="0" xfId="261" applyFont="1" applyProtection="1">
      <protection locked="0"/>
    </xf>
    <xf numFmtId="0" fontId="84" fillId="0" borderId="0" xfId="261" applyFont="1"/>
    <xf numFmtId="3" fontId="84" fillId="59" borderId="0" xfId="178" applyNumberFormat="1" applyFont="1" applyFill="1" applyAlignment="1" applyProtection="1">
      <alignment horizontal="center"/>
      <protection locked="0"/>
    </xf>
    <xf numFmtId="170" fontId="91" fillId="59" borderId="0" xfId="0" applyNumberFormat="1" applyFont="1" applyFill="1" applyAlignment="1">
      <alignment horizontal="center"/>
    </xf>
    <xf numFmtId="3" fontId="84" fillId="0" borderId="0" xfId="178" applyNumberFormat="1" applyFont="1" applyAlignment="1" applyProtection="1">
      <alignment horizontal="center"/>
      <protection locked="0"/>
    </xf>
    <xf numFmtId="3" fontId="84" fillId="60" borderId="0" xfId="178" applyNumberFormat="1" applyFont="1" applyFill="1" applyAlignment="1" applyProtection="1">
      <alignment horizontal="center"/>
      <protection locked="0"/>
    </xf>
    <xf numFmtId="170" fontId="91" fillId="60" borderId="0" xfId="0" applyNumberFormat="1" applyFont="1" applyFill="1" applyAlignment="1">
      <alignment horizontal="center"/>
    </xf>
    <xf numFmtId="3" fontId="91" fillId="59" borderId="0" xfId="0" applyNumberFormat="1" applyFont="1" applyFill="1" applyAlignment="1">
      <alignment horizontal="centerContinuous"/>
    </xf>
    <xf numFmtId="3" fontId="91" fillId="0" borderId="0" xfId="0" applyNumberFormat="1" applyFont="1" applyAlignment="1">
      <alignment horizontal="centerContinuous"/>
    </xf>
    <xf numFmtId="165" fontId="84" fillId="60" borderId="0" xfId="261" applyNumberFormat="1" applyFont="1" applyFill="1" applyAlignment="1">
      <alignment horizontal="center"/>
    </xf>
    <xf numFmtId="0" fontId="84" fillId="60" borderId="0" xfId="261" applyFont="1" applyFill="1"/>
    <xf numFmtId="165" fontId="84" fillId="0" borderId="0" xfId="261" applyNumberFormat="1" applyFont="1" applyAlignment="1">
      <alignment horizontal="center"/>
    </xf>
    <xf numFmtId="165" fontId="84" fillId="59" borderId="0" xfId="261" applyNumberFormat="1" applyFont="1" applyFill="1" applyAlignment="1">
      <alignment horizontal="center"/>
    </xf>
    <xf numFmtId="0" fontId="84" fillId="0" borderId="0" xfId="428" applyFont="1" applyAlignment="1">
      <alignment horizontal="left"/>
    </xf>
    <xf numFmtId="0" fontId="84" fillId="0" borderId="0" xfId="428" applyFont="1" applyAlignment="1">
      <alignment horizontal="centerContinuous"/>
    </xf>
    <xf numFmtId="0" fontId="84" fillId="0" borderId="0" xfId="428" applyFont="1" applyAlignment="1">
      <alignment horizontal="center"/>
    </xf>
    <xf numFmtId="0" fontId="84" fillId="0" borderId="0" xfId="428" applyFont="1"/>
    <xf numFmtId="0" fontId="84" fillId="61" borderId="0" xfId="428" applyFont="1" applyFill="1" applyAlignment="1">
      <alignment horizontal="left"/>
    </xf>
    <xf numFmtId="0" fontId="84" fillId="61" borderId="0" xfId="428" applyFont="1" applyFill="1" applyAlignment="1">
      <alignment horizontal="centerContinuous"/>
    </xf>
    <xf numFmtId="3" fontId="84" fillId="59" borderId="0" xfId="428" applyNumberFormat="1" applyFont="1" applyFill="1" applyAlignment="1" applyProtection="1">
      <alignment horizontal="center"/>
      <protection locked="0"/>
    </xf>
    <xf numFmtId="3" fontId="84" fillId="59" borderId="0" xfId="428" applyNumberFormat="1" applyFont="1" applyFill="1" applyAlignment="1" applyProtection="1">
      <alignment horizontal="centerContinuous"/>
      <protection locked="0"/>
    </xf>
    <xf numFmtId="3" fontId="84" fillId="59" borderId="0" xfId="428" applyNumberFormat="1" applyFont="1" applyFill="1" applyAlignment="1">
      <alignment horizontal="center"/>
    </xf>
    <xf numFmtId="3" fontId="91" fillId="59" borderId="0" xfId="428" applyNumberFormat="1" applyFont="1" applyFill="1" applyAlignment="1">
      <alignment horizontal="center"/>
    </xf>
    <xf numFmtId="3" fontId="84" fillId="59" borderId="0" xfId="428" applyNumberFormat="1" applyFont="1" applyFill="1" applyAlignment="1">
      <alignment horizontal="centerContinuous"/>
    </xf>
    <xf numFmtId="3" fontId="84" fillId="0" borderId="0" xfId="428" applyNumberFormat="1" applyFont="1" applyAlignment="1">
      <alignment horizontal="center"/>
    </xf>
    <xf numFmtId="3" fontId="84" fillId="0" borderId="0" xfId="428" applyNumberFormat="1" applyFont="1" applyAlignment="1" applyProtection="1">
      <alignment horizontal="centerContinuous"/>
      <protection locked="0"/>
    </xf>
    <xf numFmtId="3" fontId="84" fillId="0" borderId="0" xfId="428" applyNumberFormat="1" applyFont="1" applyAlignment="1" applyProtection="1">
      <alignment horizontal="center"/>
      <protection locked="0"/>
    </xf>
    <xf numFmtId="3" fontId="91" fillId="0" borderId="0" xfId="428" applyNumberFormat="1" applyFont="1" applyAlignment="1">
      <alignment horizontal="center"/>
    </xf>
    <xf numFmtId="3" fontId="84" fillId="0" borderId="0" xfId="428" applyNumberFormat="1" applyFont="1" applyAlignment="1">
      <alignment horizontal="centerContinuous"/>
    </xf>
    <xf numFmtId="3" fontId="84" fillId="60" borderId="0" xfId="428" applyNumberFormat="1" applyFont="1" applyFill="1" applyAlignment="1" applyProtection="1">
      <alignment horizontal="center"/>
      <protection locked="0"/>
    </xf>
    <xf numFmtId="3" fontId="84" fillId="60" borderId="0" xfId="428" applyNumberFormat="1" applyFont="1" applyFill="1" applyAlignment="1" applyProtection="1">
      <alignment horizontal="centerContinuous"/>
      <protection locked="0"/>
    </xf>
    <xf numFmtId="3" fontId="84" fillId="60" borderId="0" xfId="428" applyNumberFormat="1" applyFont="1" applyFill="1" applyAlignment="1">
      <alignment horizontal="center"/>
    </xf>
    <xf numFmtId="3" fontId="91" fillId="60" borderId="0" xfId="428" applyNumberFormat="1" applyFont="1" applyFill="1" applyAlignment="1">
      <alignment horizontal="centerContinuous"/>
    </xf>
    <xf numFmtId="3" fontId="84" fillId="60" borderId="0" xfId="428" applyNumberFormat="1" applyFont="1" applyFill="1" applyAlignment="1">
      <alignment horizontal="centerContinuous"/>
    </xf>
    <xf numFmtId="3" fontId="91" fillId="0" borderId="0" xfId="428" applyNumberFormat="1" applyFont="1" applyAlignment="1">
      <alignment horizontal="centerContinuous"/>
    </xf>
    <xf numFmtId="3" fontId="91" fillId="60" borderId="0" xfId="428" applyNumberFormat="1" applyFont="1" applyFill="1" applyAlignment="1">
      <alignment horizontal="center"/>
    </xf>
    <xf numFmtId="0" fontId="84" fillId="60" borderId="0" xfId="0" applyFont="1" applyFill="1"/>
    <xf numFmtId="0" fontId="94" fillId="0" borderId="0" xfId="428" applyFont="1" applyAlignment="1">
      <alignment horizontal="centerContinuous"/>
    </xf>
    <xf numFmtId="3" fontId="91" fillId="59" borderId="0" xfId="0" applyNumberFormat="1" applyFont="1" applyFill="1" applyAlignment="1">
      <alignment horizontal="center"/>
    </xf>
    <xf numFmtId="3" fontId="91" fillId="0" borderId="0" xfId="0" applyNumberFormat="1" applyFont="1" applyAlignment="1">
      <alignment horizontal="center"/>
    </xf>
    <xf numFmtId="3" fontId="91" fillId="60" borderId="0" xfId="0" applyNumberFormat="1" applyFont="1" applyFill="1" applyAlignment="1">
      <alignment horizontal="center"/>
    </xf>
    <xf numFmtId="0" fontId="94" fillId="0" borderId="0" xfId="428" applyFont="1" applyAlignment="1">
      <alignment horizontal="center"/>
    </xf>
    <xf numFmtId="3" fontId="90" fillId="59" borderId="0" xfId="0" applyNumberFormat="1" applyFont="1" applyFill="1" applyAlignment="1">
      <alignment horizontal="center"/>
    </xf>
    <xf numFmtId="3" fontId="90" fillId="0" borderId="0" xfId="0" applyNumberFormat="1" applyFont="1" applyAlignment="1">
      <alignment horizontal="center"/>
    </xf>
    <xf numFmtId="3" fontId="90" fillId="60" borderId="0" xfId="0" applyNumberFormat="1" applyFont="1" applyFill="1" applyAlignment="1">
      <alignment horizontal="center"/>
    </xf>
    <xf numFmtId="165" fontId="84" fillId="60" borderId="0" xfId="0" applyNumberFormat="1" applyFont="1" applyFill="1" applyAlignment="1">
      <alignment horizontal="center"/>
    </xf>
    <xf numFmtId="165" fontId="84" fillId="60" borderId="0" xfId="272" applyNumberFormat="1" applyFont="1" applyFill="1" applyAlignment="1">
      <alignment horizontal="center"/>
    </xf>
    <xf numFmtId="165" fontId="84" fillId="0" borderId="0" xfId="0" applyNumberFormat="1" applyFont="1" applyAlignment="1">
      <alignment horizontal="center"/>
    </xf>
    <xf numFmtId="165" fontId="84" fillId="0" borderId="0" xfId="272" applyNumberFormat="1" applyFont="1" applyAlignment="1">
      <alignment horizontal="center"/>
    </xf>
    <xf numFmtId="164" fontId="90" fillId="0" borderId="0" xfId="427" applyNumberFormat="1" applyFont="1"/>
    <xf numFmtId="0" fontId="84" fillId="0" borderId="0" xfId="257" applyFont="1" applyAlignment="1">
      <alignment horizontal="left"/>
    </xf>
    <xf numFmtId="3" fontId="84" fillId="59" borderId="0" xfId="272" applyNumberFormat="1" applyFont="1" applyFill="1" applyAlignment="1">
      <alignment horizontal="center"/>
    </xf>
    <xf numFmtId="3" fontId="91" fillId="59" borderId="0" xfId="426" applyNumberFormat="1" applyFont="1" applyFill="1" applyAlignment="1">
      <alignment horizontal="center"/>
    </xf>
    <xf numFmtId="3" fontId="84" fillId="59" borderId="0" xfId="426" applyNumberFormat="1" applyFont="1" applyFill="1" applyAlignment="1" applyProtection="1">
      <alignment horizontal="centerContinuous"/>
      <protection locked="0"/>
    </xf>
    <xf numFmtId="3" fontId="91" fillId="59" borderId="0" xfId="426" applyNumberFormat="1" applyFont="1" applyFill="1" applyAlignment="1">
      <alignment horizontal="centerContinuous"/>
    </xf>
    <xf numFmtId="3" fontId="84" fillId="0" borderId="0" xfId="272" applyNumberFormat="1" applyFont="1" applyAlignment="1">
      <alignment horizontal="center"/>
    </xf>
    <xf numFmtId="3" fontId="91" fillId="0" borderId="0" xfId="426" applyNumberFormat="1" applyFont="1" applyAlignment="1">
      <alignment horizontal="center"/>
    </xf>
    <xf numFmtId="3" fontId="84" fillId="0" borderId="0" xfId="426" applyNumberFormat="1" applyFont="1" applyAlignment="1" applyProtection="1">
      <alignment horizontal="centerContinuous"/>
      <protection locked="0"/>
    </xf>
    <xf numFmtId="3" fontId="91" fillId="0" borderId="0" xfId="426" applyNumberFormat="1" applyFont="1" applyAlignment="1">
      <alignment horizontal="centerContinuous"/>
    </xf>
    <xf numFmtId="0" fontId="88" fillId="60" borderId="0" xfId="261" applyFont="1" applyFill="1" applyAlignment="1">
      <alignment horizontal="left"/>
    </xf>
    <xf numFmtId="3" fontId="84" fillId="60" borderId="0" xfId="272" applyNumberFormat="1" applyFont="1" applyFill="1" applyAlignment="1">
      <alignment horizontal="center"/>
    </xf>
    <xf numFmtId="3" fontId="91" fillId="60" borderId="0" xfId="426" applyNumberFormat="1" applyFont="1" applyFill="1" applyAlignment="1">
      <alignment horizontal="center"/>
    </xf>
    <xf numFmtId="3" fontId="84" fillId="60" borderId="0" xfId="426" applyNumberFormat="1" applyFont="1" applyFill="1" applyAlignment="1" applyProtection="1">
      <alignment horizontal="centerContinuous"/>
      <protection locked="0"/>
    </xf>
    <xf numFmtId="3" fontId="91" fillId="60" borderId="0" xfId="426" applyNumberFormat="1" applyFont="1" applyFill="1" applyAlignment="1">
      <alignment horizontal="centerContinuous"/>
    </xf>
    <xf numFmtId="170" fontId="84" fillId="60" borderId="0" xfId="257" applyNumberFormat="1" applyFont="1" applyFill="1" applyAlignment="1">
      <alignment horizontal="center"/>
    </xf>
    <xf numFmtId="170" fontId="91" fillId="60" borderId="0" xfId="257" applyNumberFormat="1" applyFont="1" applyFill="1" applyAlignment="1">
      <alignment horizontal="centerContinuous"/>
    </xf>
    <xf numFmtId="170" fontId="91" fillId="60" borderId="0" xfId="257" applyNumberFormat="1" applyFont="1" applyFill="1" applyAlignment="1">
      <alignment horizontal="center"/>
    </xf>
    <xf numFmtId="170" fontId="84" fillId="60" borderId="0" xfId="272" applyNumberFormat="1" applyFont="1" applyFill="1" applyAlignment="1">
      <alignment horizontal="center"/>
    </xf>
    <xf numFmtId="170" fontId="84" fillId="60" borderId="0" xfId="198" applyNumberFormat="1" applyFont="1" applyFill="1" applyAlignment="1" applyProtection="1">
      <alignment horizontal="center"/>
      <protection locked="0"/>
    </xf>
    <xf numFmtId="0" fontId="84" fillId="60" borderId="0" xfId="428" applyFont="1" applyFill="1"/>
    <xf numFmtId="0" fontId="84" fillId="0" borderId="0" xfId="257" applyFont="1"/>
    <xf numFmtId="165" fontId="84" fillId="0" borderId="0" xfId="257" applyNumberFormat="1" applyFont="1" applyAlignment="1" applyProtection="1">
      <alignment horizontal="centerContinuous"/>
      <protection locked="0"/>
    </xf>
    <xf numFmtId="165" fontId="91" fillId="0" borderId="0" xfId="257" applyNumberFormat="1" applyFont="1" applyAlignment="1">
      <alignment horizontal="centerContinuous"/>
    </xf>
    <xf numFmtId="0" fontId="92" fillId="0" borderId="0" xfId="428" applyFont="1" applyAlignment="1">
      <alignment horizontal="left"/>
    </xf>
    <xf numFmtId="4" fontId="84" fillId="59" borderId="0" xfId="428" applyNumberFormat="1" applyFont="1" applyFill="1" applyAlignment="1">
      <alignment horizontal="centerContinuous"/>
    </xf>
    <xf numFmtId="4" fontId="84" fillId="59" borderId="0" xfId="428" applyNumberFormat="1" applyFont="1" applyFill="1" applyAlignment="1">
      <alignment horizontal="center"/>
    </xf>
    <xf numFmtId="2" fontId="84" fillId="59" borderId="0" xfId="428" applyNumberFormat="1" applyFont="1" applyFill="1" applyAlignment="1">
      <alignment horizontal="center"/>
    </xf>
    <xf numFmtId="4" fontId="84" fillId="0" borderId="0" xfId="428" applyNumberFormat="1" applyFont="1" applyAlignment="1">
      <alignment horizontal="center"/>
    </xf>
    <xf numFmtId="4" fontId="84" fillId="0" borderId="0" xfId="428" applyNumberFormat="1" applyFont="1" applyAlignment="1">
      <alignment horizontal="centerContinuous"/>
    </xf>
    <xf numFmtId="2" fontId="84" fillId="0" borderId="0" xfId="428" applyNumberFormat="1" applyFont="1" applyAlignment="1">
      <alignment horizontal="center"/>
    </xf>
    <xf numFmtId="4" fontId="84" fillId="60" borderId="0" xfId="428" applyNumberFormat="1" applyFont="1" applyFill="1" applyAlignment="1">
      <alignment horizontal="centerContinuous"/>
    </xf>
    <xf numFmtId="4" fontId="84" fillId="60" borderId="0" xfId="428" applyNumberFormat="1" applyFont="1" applyFill="1" applyAlignment="1">
      <alignment horizontal="center"/>
    </xf>
    <xf numFmtId="2" fontId="84" fillId="60" borderId="0" xfId="428" applyNumberFormat="1" applyFont="1" applyFill="1" applyAlignment="1">
      <alignment horizontal="center"/>
    </xf>
    <xf numFmtId="0" fontId="84" fillId="60" borderId="0" xfId="428" applyFont="1" applyFill="1" applyAlignment="1">
      <alignment horizontal="center"/>
    </xf>
    <xf numFmtId="0" fontId="84" fillId="60" borderId="0" xfId="428" applyFont="1" applyFill="1" applyAlignment="1">
      <alignment horizontal="left"/>
    </xf>
    <xf numFmtId="0" fontId="84" fillId="61" borderId="0" xfId="428" applyFont="1" applyFill="1"/>
    <xf numFmtId="0" fontId="84" fillId="0" borderId="0" xfId="260" applyFont="1" applyAlignment="1">
      <alignment horizontal="left"/>
    </xf>
    <xf numFmtId="4" fontId="84" fillId="59" borderId="0" xfId="260" applyNumberFormat="1" applyFont="1" applyFill="1" applyAlignment="1">
      <alignment horizontal="center"/>
    </xf>
    <xf numFmtId="4" fontId="84" fillId="0" borderId="0" xfId="260" applyNumberFormat="1" applyFont="1" applyAlignment="1">
      <alignment horizontal="center"/>
    </xf>
    <xf numFmtId="4" fontId="84" fillId="60" borderId="0" xfId="260" applyNumberFormat="1" applyFont="1" applyFill="1" applyAlignment="1">
      <alignment horizontal="center"/>
    </xf>
    <xf numFmtId="4" fontId="84" fillId="60" borderId="0" xfId="178" applyNumberFormat="1" applyFont="1" applyFill="1" applyAlignment="1" applyProtection="1">
      <alignment horizontal="center"/>
      <protection locked="0"/>
    </xf>
    <xf numFmtId="2" fontId="84" fillId="60" borderId="0" xfId="260" applyNumberFormat="1" applyFont="1" applyFill="1" applyAlignment="1">
      <alignment horizontal="center"/>
    </xf>
    <xf numFmtId="0" fontId="84" fillId="0" borderId="0" xfId="260" applyFont="1" applyAlignment="1">
      <alignment horizontal="center"/>
    </xf>
    <xf numFmtId="4" fontId="84" fillId="59" borderId="0" xfId="0" applyNumberFormat="1" applyFont="1" applyFill="1" applyAlignment="1">
      <alignment horizontal="centerContinuous"/>
    </xf>
    <xf numFmtId="4" fontId="84" fillId="59" borderId="0" xfId="0" applyNumberFormat="1" applyFont="1" applyFill="1" applyAlignment="1">
      <alignment horizontal="center"/>
    </xf>
    <xf numFmtId="2" fontId="84" fillId="59" borderId="0" xfId="0" applyNumberFormat="1" applyFont="1" applyFill="1" applyAlignment="1">
      <alignment horizontal="center"/>
    </xf>
    <xf numFmtId="4" fontId="84" fillId="0" borderId="0" xfId="0" applyNumberFormat="1" applyFont="1" applyAlignment="1">
      <alignment horizontal="centerContinuous"/>
    </xf>
    <xf numFmtId="4" fontId="84" fillId="0" borderId="0" xfId="0" applyNumberFormat="1" applyFont="1" applyAlignment="1">
      <alignment horizontal="center"/>
    </xf>
    <xf numFmtId="2" fontId="84" fillId="0" borderId="0" xfId="0" applyNumberFormat="1" applyFont="1" applyAlignment="1">
      <alignment horizontal="center"/>
    </xf>
    <xf numFmtId="4" fontId="84" fillId="60" borderId="0" xfId="0" applyNumberFormat="1" applyFont="1" applyFill="1" applyAlignment="1">
      <alignment horizontal="centerContinuous"/>
    </xf>
    <xf numFmtId="4" fontId="84" fillId="60" borderId="0" xfId="0" applyNumberFormat="1" applyFont="1" applyFill="1" applyAlignment="1">
      <alignment horizontal="center"/>
    </xf>
    <xf numFmtId="2" fontId="84" fillId="60" borderId="0" xfId="0" applyNumberFormat="1" applyFont="1" applyFill="1" applyAlignment="1">
      <alignment horizontal="center"/>
    </xf>
    <xf numFmtId="3" fontId="84" fillId="59" borderId="0" xfId="0" applyNumberFormat="1" applyFont="1" applyFill="1" applyAlignment="1">
      <alignment horizontal="centerContinuous"/>
    </xf>
    <xf numFmtId="3" fontId="84" fillId="0" borderId="0" xfId="0" applyNumberFormat="1" applyFont="1" applyAlignment="1">
      <alignment horizontal="centerContinuous"/>
    </xf>
    <xf numFmtId="3" fontId="84" fillId="60" borderId="0" xfId="0" applyNumberFormat="1" applyFont="1" applyFill="1" applyAlignment="1">
      <alignment horizontal="centerContinuous"/>
    </xf>
    <xf numFmtId="3" fontId="84" fillId="60" borderId="0" xfId="429" applyNumberFormat="1" applyFont="1" applyFill="1" applyAlignment="1" applyProtection="1">
      <alignment horizontal="center"/>
      <protection locked="0"/>
    </xf>
    <xf numFmtId="3" fontId="84" fillId="0" borderId="0" xfId="429" applyNumberFormat="1" applyFont="1" applyAlignment="1" applyProtection="1">
      <alignment horizontal="center"/>
      <protection locked="0"/>
    </xf>
    <xf numFmtId="165" fontId="84" fillId="59" borderId="0" xfId="0" applyNumberFormat="1" applyFont="1" applyFill="1" applyAlignment="1">
      <alignment horizontal="centerContinuous"/>
    </xf>
    <xf numFmtId="165" fontId="84" fillId="59" borderId="0" xfId="178" applyNumberFormat="1" applyFont="1" applyFill="1" applyAlignment="1" applyProtection="1">
      <alignment horizontal="center"/>
      <protection locked="0"/>
    </xf>
    <xf numFmtId="165" fontId="84" fillId="59" borderId="0" xfId="0" applyNumberFormat="1" applyFont="1" applyFill="1" applyAlignment="1">
      <alignment horizontal="center"/>
    </xf>
    <xf numFmtId="165" fontId="84" fillId="0" borderId="0" xfId="0" applyNumberFormat="1" applyFont="1" applyAlignment="1">
      <alignment horizontal="centerContinuous"/>
    </xf>
    <xf numFmtId="165" fontId="84" fillId="60" borderId="0" xfId="0" applyNumberFormat="1" applyFont="1" applyFill="1" applyAlignment="1">
      <alignment horizontal="centerContinuous"/>
    </xf>
    <xf numFmtId="0" fontId="84" fillId="0" borderId="0" xfId="261" applyFont="1" applyAlignment="1" applyProtection="1">
      <alignment horizontal="left"/>
      <protection locked="0"/>
    </xf>
    <xf numFmtId="0" fontId="89" fillId="0" borderId="0" xfId="261" applyFont="1" applyAlignment="1">
      <alignment horizontal="left"/>
    </xf>
    <xf numFmtId="0" fontId="84" fillId="0" borderId="0" xfId="261" applyFont="1" applyAlignment="1" applyProtection="1">
      <alignment horizontal="right"/>
      <protection locked="0"/>
    </xf>
    <xf numFmtId="0" fontId="89" fillId="0" borderId="0" xfId="261" applyFont="1" applyAlignment="1">
      <alignment horizontal="right"/>
    </xf>
    <xf numFmtId="0" fontId="89" fillId="0" borderId="0" xfId="261" applyFont="1"/>
    <xf numFmtId="170" fontId="84" fillId="59" borderId="0" xfId="0" applyNumberFormat="1" applyFont="1" applyFill="1" applyAlignment="1">
      <alignment horizontal="center"/>
    </xf>
    <xf numFmtId="170" fontId="84" fillId="0" borderId="0" xfId="0" applyNumberFormat="1" applyFont="1" applyAlignment="1">
      <alignment horizontal="center"/>
    </xf>
    <xf numFmtId="170" fontId="84" fillId="60" borderId="0" xfId="0" applyNumberFormat="1" applyFont="1" applyFill="1" applyAlignment="1">
      <alignment horizontal="center"/>
    </xf>
    <xf numFmtId="0" fontId="84" fillId="61" borderId="0" xfId="261" applyFont="1" applyFill="1" applyAlignment="1">
      <alignment horizontal="left"/>
    </xf>
    <xf numFmtId="172" fontId="84" fillId="0" borderId="0" xfId="261" applyNumberFormat="1" applyFont="1" applyAlignment="1" applyProtection="1">
      <alignment horizontal="left"/>
      <protection locked="0"/>
    </xf>
    <xf numFmtId="172" fontId="84" fillId="0" borderId="0" xfId="261" applyNumberFormat="1" applyFont="1" applyAlignment="1" applyProtection="1">
      <alignment horizontal="center"/>
      <protection locked="0"/>
    </xf>
    <xf numFmtId="172" fontId="89" fillId="0" borderId="0" xfId="261" applyNumberFormat="1" applyFont="1" applyAlignment="1">
      <alignment horizontal="center"/>
    </xf>
    <xf numFmtId="165" fontId="84" fillId="0" borderId="0" xfId="178" applyNumberFormat="1" applyFont="1" applyAlignment="1" applyProtection="1">
      <alignment horizontal="center"/>
      <protection locked="0"/>
    </xf>
    <xf numFmtId="164" fontId="84" fillId="0" borderId="0" xfId="427" applyNumberFormat="1" applyFont="1"/>
    <xf numFmtId="165" fontId="84" fillId="60" borderId="0" xfId="429" applyNumberFormat="1" applyFont="1" applyFill="1" applyAlignment="1" applyProtection="1">
      <alignment horizontal="center"/>
      <protection locked="0"/>
    </xf>
    <xf numFmtId="165" fontId="84" fillId="60" borderId="0" xfId="178" applyNumberFormat="1" applyFont="1" applyFill="1" applyAlignment="1" applyProtection="1">
      <alignment horizontal="center"/>
      <protection locked="0"/>
    </xf>
    <xf numFmtId="165" fontId="84" fillId="0" borderId="0" xfId="429" applyNumberFormat="1" applyFont="1" applyAlignment="1" applyProtection="1">
      <alignment horizontal="center"/>
      <protection locked="0"/>
    </xf>
    <xf numFmtId="164" fontId="84" fillId="0" borderId="0" xfId="428" applyNumberFormat="1" applyFont="1"/>
    <xf numFmtId="170" fontId="84" fillId="60" borderId="0" xfId="261" applyNumberFormat="1" applyFont="1" applyFill="1" applyAlignment="1">
      <alignment horizontal="center"/>
    </xf>
    <xf numFmtId="170" fontId="84" fillId="60" borderId="0" xfId="0" applyNumberFormat="1" applyFont="1" applyFill="1" applyAlignment="1" applyProtection="1">
      <alignment horizontal="center"/>
      <protection locked="0"/>
    </xf>
    <xf numFmtId="165" fontId="84" fillId="60" borderId="0" xfId="0" applyNumberFormat="1" applyFont="1" applyFill="1" applyAlignment="1" applyProtection="1">
      <alignment horizontal="center"/>
      <protection locked="0"/>
    </xf>
    <xf numFmtId="0" fontId="88" fillId="0" borderId="0" xfId="260" applyFont="1" applyAlignment="1">
      <alignment horizontal="left"/>
    </xf>
    <xf numFmtId="165" fontId="84" fillId="59" borderId="0" xfId="260" applyNumberFormat="1" applyFont="1" applyFill="1" applyAlignment="1">
      <alignment horizontal="center"/>
    </xf>
    <xf numFmtId="165" fontId="84" fillId="0" borderId="0" xfId="260" applyNumberFormat="1" applyFont="1" applyAlignment="1">
      <alignment horizontal="center"/>
    </xf>
    <xf numFmtId="165" fontId="84" fillId="60" borderId="0" xfId="260" applyNumberFormat="1" applyFont="1" applyFill="1" applyAlignment="1">
      <alignment horizontal="left"/>
    </xf>
    <xf numFmtId="165" fontId="84" fillId="60" borderId="0" xfId="260" applyNumberFormat="1" applyFont="1" applyFill="1" applyAlignment="1">
      <alignment horizontal="center"/>
    </xf>
    <xf numFmtId="165" fontId="88" fillId="0" borderId="0" xfId="260" applyNumberFormat="1" applyFont="1" applyAlignment="1">
      <alignment horizontal="left"/>
    </xf>
    <xf numFmtId="165" fontId="84" fillId="0" borderId="0" xfId="260" applyNumberFormat="1" applyFont="1" applyAlignment="1">
      <alignment horizontal="centerContinuous"/>
    </xf>
    <xf numFmtId="0" fontId="84" fillId="60" borderId="0" xfId="260" applyFont="1" applyFill="1" applyAlignment="1">
      <alignment horizontal="left"/>
    </xf>
    <xf numFmtId="0" fontId="84" fillId="60" borderId="0" xfId="260" applyFont="1" applyFill="1"/>
    <xf numFmtId="171" fontId="84" fillId="60" borderId="0" xfId="261" applyNumberFormat="1" applyFont="1" applyFill="1" applyAlignment="1" applyProtection="1">
      <alignment horizontal="centerContinuous"/>
      <protection locked="0"/>
    </xf>
    <xf numFmtId="171" fontId="84" fillId="60" borderId="0" xfId="261" applyNumberFormat="1" applyFont="1" applyFill="1" applyAlignment="1" applyProtection="1">
      <alignment horizontal="center"/>
      <protection locked="0"/>
    </xf>
    <xf numFmtId="171" fontId="84" fillId="60" borderId="0" xfId="261" applyNumberFormat="1" applyFont="1" applyFill="1" applyAlignment="1">
      <alignment horizontal="center"/>
    </xf>
    <xf numFmtId="171" fontId="84" fillId="0" borderId="0" xfId="261" applyNumberFormat="1" applyFont="1" applyAlignment="1" applyProtection="1">
      <alignment horizontal="centerContinuous"/>
      <protection locked="0"/>
    </xf>
    <xf numFmtId="171" fontId="84" fillId="0" borderId="0" xfId="261" applyNumberFormat="1" applyFont="1" applyAlignment="1" applyProtection="1">
      <alignment horizontal="center"/>
      <protection locked="0"/>
    </xf>
    <xf numFmtId="171" fontId="84" fillId="0" borderId="0" xfId="261" applyNumberFormat="1" applyFont="1" applyAlignment="1">
      <alignment horizontal="center"/>
    </xf>
    <xf numFmtId="37" fontId="84" fillId="59" borderId="0" xfId="426" applyNumberFormat="1" applyFont="1" applyFill="1" applyAlignment="1">
      <alignment horizontal="center" vertical="top"/>
    </xf>
    <xf numFmtId="37" fontId="84" fillId="59" borderId="0" xfId="261" applyNumberFormat="1" applyFont="1" applyFill="1" applyAlignment="1">
      <alignment horizontal="center"/>
    </xf>
    <xf numFmtId="3" fontId="84" fillId="59" borderId="0" xfId="426" applyNumberFormat="1" applyFont="1" applyFill="1" applyAlignment="1">
      <alignment horizontal="center" vertical="top"/>
    </xf>
    <xf numFmtId="37" fontId="84" fillId="0" borderId="0" xfId="261" applyNumberFormat="1" applyFont="1" applyAlignment="1">
      <alignment horizontal="center"/>
    </xf>
    <xf numFmtId="37" fontId="84" fillId="0" borderId="0" xfId="426" applyNumberFormat="1" applyFont="1" applyAlignment="1">
      <alignment horizontal="center" vertical="top"/>
    </xf>
    <xf numFmtId="3" fontId="84" fillId="0" borderId="0" xfId="426" applyNumberFormat="1" applyFont="1" applyAlignment="1">
      <alignment horizontal="center" vertical="top"/>
    </xf>
    <xf numFmtId="37" fontId="84" fillId="60" borderId="0" xfId="426" applyNumberFormat="1" applyFont="1" applyFill="1" applyAlignment="1">
      <alignment horizontal="center" vertical="top"/>
    </xf>
    <xf numFmtId="37" fontId="84" fillId="60" borderId="0" xfId="261" applyNumberFormat="1" applyFont="1" applyFill="1" applyAlignment="1">
      <alignment horizontal="center"/>
    </xf>
    <xf numFmtId="3" fontId="84" fillId="60" borderId="0" xfId="426" applyNumberFormat="1" applyFont="1" applyFill="1" applyAlignment="1">
      <alignment horizontal="center" vertical="top"/>
    </xf>
    <xf numFmtId="0" fontId="92" fillId="0" borderId="0" xfId="428" applyFont="1"/>
    <xf numFmtId="1" fontId="84" fillId="59" borderId="0" xfId="178" applyNumberFormat="1" applyFont="1" applyFill="1" applyAlignment="1" applyProtection="1">
      <alignment horizontal="center"/>
      <protection locked="0"/>
    </xf>
    <xf numFmtId="1" fontId="84" fillId="0" borderId="0" xfId="178" applyNumberFormat="1" applyFont="1" applyAlignment="1" applyProtection="1">
      <alignment horizontal="center"/>
      <protection locked="0"/>
    </xf>
    <xf numFmtId="1" fontId="84" fillId="60" borderId="0" xfId="178" applyNumberFormat="1" applyFont="1" applyFill="1" applyAlignment="1" applyProtection="1">
      <alignment horizontal="center"/>
      <protection locked="0"/>
    </xf>
    <xf numFmtId="0" fontId="88" fillId="60" borderId="0" xfId="0" applyFont="1" applyFill="1"/>
    <xf numFmtId="164" fontId="84" fillId="60" borderId="0" xfId="323" applyNumberFormat="1" applyFont="1" applyFill="1" applyAlignment="1">
      <alignment horizontal="center"/>
    </xf>
    <xf numFmtId="0" fontId="84" fillId="0" borderId="0" xfId="0" applyFont="1" applyAlignment="1">
      <alignment horizontal="center"/>
    </xf>
    <xf numFmtId="0" fontId="77" fillId="0" borderId="0" xfId="260" applyFont="1" applyAlignment="1">
      <alignment horizontal="left"/>
    </xf>
    <xf numFmtId="0" fontId="77" fillId="0" borderId="0" xfId="428" quotePrefix="1" applyFont="1" applyAlignment="1">
      <alignment horizontal="left"/>
    </xf>
    <xf numFmtId="164" fontId="77" fillId="0" borderId="0" xfId="261" applyNumberFormat="1" applyFont="1"/>
    <xf numFmtId="164" fontId="77" fillId="0" borderId="0" xfId="427" applyNumberFormat="1" applyFont="1"/>
    <xf numFmtId="0" fontId="86" fillId="0" borderId="0" xfId="0" applyFont="1" applyAlignment="1">
      <alignment horizontal="left"/>
    </xf>
    <xf numFmtId="0" fontId="9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4" fillId="60" borderId="0" xfId="428" applyFont="1" applyFill="1" applyAlignment="1">
      <alignment horizontal="centerContinuous"/>
    </xf>
    <xf numFmtId="0" fontId="84" fillId="60" borderId="0" xfId="428" applyFont="1" applyFill="1" applyAlignment="1">
      <alignment horizontal="centerContinuous" vertical="center"/>
    </xf>
    <xf numFmtId="0" fontId="84" fillId="0" borderId="0" xfId="428" applyFont="1" applyAlignment="1">
      <alignment vertical="center"/>
    </xf>
    <xf numFmtId="0" fontId="7" fillId="0" borderId="0" xfId="428" applyAlignment="1">
      <alignment vertical="center"/>
    </xf>
    <xf numFmtId="0" fontId="84" fillId="61" borderId="0" xfId="428" applyFont="1" applyFill="1" applyAlignment="1">
      <alignment vertical="center"/>
    </xf>
    <xf numFmtId="0" fontId="84" fillId="61" borderId="0" xfId="428" applyFont="1" applyFill="1" applyAlignment="1">
      <alignment horizontal="centerContinuous" vertical="center"/>
    </xf>
    <xf numFmtId="0" fontId="84" fillId="60" borderId="0" xfId="428" applyFont="1" applyFill="1" applyAlignment="1">
      <alignment horizontal="center" wrapText="1"/>
    </xf>
    <xf numFmtId="0" fontId="84" fillId="61" borderId="0" xfId="428" applyFont="1" applyFill="1" applyAlignment="1">
      <alignment horizontal="centerContinuous" vertical="center" wrapText="1"/>
    </xf>
    <xf numFmtId="0" fontId="84" fillId="61" borderId="0" xfId="428" applyFont="1" applyFill="1" applyAlignment="1">
      <alignment horizontal="left" vertical="center"/>
    </xf>
    <xf numFmtId="0" fontId="90" fillId="61" borderId="0" xfId="0" applyFont="1" applyFill="1" applyAlignment="1">
      <alignment vertical="center"/>
    </xf>
    <xf numFmtId="0" fontId="84" fillId="60" borderId="0" xfId="428" applyFont="1" applyFill="1" applyAlignment="1">
      <alignment horizontal="left" vertical="center"/>
    </xf>
    <xf numFmtId="0" fontId="84" fillId="60" borderId="0" xfId="428" applyFont="1" applyFill="1" applyAlignment="1">
      <alignment horizontal="centerContinuous" wrapText="1"/>
    </xf>
    <xf numFmtId="0" fontId="94" fillId="61" borderId="0" xfId="428" applyFont="1" applyFill="1" applyAlignment="1">
      <alignment horizontal="centerContinuous"/>
    </xf>
    <xf numFmtId="0" fontId="11" fillId="0" borderId="0" xfId="0" applyFont="1"/>
    <xf numFmtId="0" fontId="84" fillId="61" borderId="0" xfId="428" applyFont="1" applyFill="1" applyAlignment="1">
      <alignment horizontal="center" wrapText="1"/>
    </xf>
    <xf numFmtId="0" fontId="84" fillId="61" borderId="0" xfId="428" applyFont="1" applyFill="1" applyAlignment="1">
      <alignment horizontal="center"/>
    </xf>
    <xf numFmtId="3" fontId="1" fillId="0" borderId="0" xfId="0" applyNumberFormat="1" applyFont="1"/>
    <xf numFmtId="0" fontId="77" fillId="0" borderId="0" xfId="0" applyFont="1" applyAlignment="1">
      <alignment vertical="center"/>
    </xf>
    <xf numFmtId="173" fontId="84" fillId="0" borderId="0" xfId="428" applyNumberFormat="1" applyFont="1"/>
    <xf numFmtId="1" fontId="84" fillId="59" borderId="0" xfId="261" applyNumberFormat="1" applyFont="1" applyFill="1" applyAlignment="1" applyProtection="1">
      <alignment horizontal="centerContinuous"/>
      <protection locked="0"/>
    </xf>
    <xf numFmtId="1" fontId="84" fillId="59" borderId="0" xfId="261" applyNumberFormat="1" applyFont="1" applyFill="1" applyAlignment="1" applyProtection="1">
      <alignment horizontal="center"/>
      <protection locked="0"/>
    </xf>
    <xf numFmtId="1" fontId="84" fillId="59" borderId="0" xfId="261" applyNumberFormat="1" applyFont="1" applyFill="1" applyAlignment="1">
      <alignment horizontal="center"/>
    </xf>
    <xf numFmtId="1" fontId="84" fillId="0" borderId="0" xfId="261" applyNumberFormat="1" applyFont="1" applyAlignment="1" applyProtection="1">
      <alignment horizontal="centerContinuous"/>
      <protection locked="0"/>
    </xf>
    <xf numFmtId="1" fontId="84" fillId="0" borderId="0" xfId="261" applyNumberFormat="1" applyFont="1" applyAlignment="1" applyProtection="1">
      <alignment horizontal="center"/>
      <protection locked="0"/>
    </xf>
    <xf numFmtId="1" fontId="84" fillId="0" borderId="0" xfId="261" applyNumberFormat="1" applyFont="1" applyAlignment="1">
      <alignment horizontal="center"/>
    </xf>
    <xf numFmtId="1" fontId="84" fillId="60" borderId="0" xfId="261" applyNumberFormat="1" applyFont="1" applyFill="1" applyAlignment="1" applyProtection="1">
      <alignment horizontal="centerContinuous"/>
      <protection locked="0"/>
    </xf>
    <xf numFmtId="1" fontId="84" fillId="60" borderId="0" xfId="261" applyNumberFormat="1" applyFont="1" applyFill="1" applyAlignment="1" applyProtection="1">
      <alignment horizontal="center"/>
      <protection locked="0"/>
    </xf>
    <xf numFmtId="1" fontId="84" fillId="60" borderId="0" xfId="261" applyNumberFormat="1" applyFont="1" applyFill="1" applyAlignment="1">
      <alignment horizontal="center"/>
    </xf>
    <xf numFmtId="1" fontId="91" fillId="0" borderId="0" xfId="261" applyNumberFormat="1" applyFont="1" applyAlignment="1">
      <alignment horizontal="centerContinuous"/>
    </xf>
    <xf numFmtId="1" fontId="84" fillId="0" borderId="0" xfId="261" applyNumberFormat="1" applyFont="1" applyAlignment="1">
      <alignment horizontal="left"/>
    </xf>
    <xf numFmtId="3" fontId="84" fillId="62" borderId="0" xfId="0" applyNumberFormat="1" applyFont="1" applyFill="1" applyAlignment="1" applyProtection="1">
      <alignment horizontal="center"/>
      <protection locked="0"/>
    </xf>
    <xf numFmtId="0" fontId="84" fillId="0" borderId="0" xfId="428" applyFont="1" applyAlignment="1" applyProtection="1">
      <alignment horizontal="left"/>
      <protection locked="0"/>
    </xf>
    <xf numFmtId="0" fontId="89" fillId="0" borderId="0" xfId="428" applyFont="1" applyAlignment="1">
      <alignment horizontal="left"/>
    </xf>
    <xf numFmtId="0" fontId="84" fillId="0" borderId="0" xfId="257" applyFont="1" applyAlignment="1" applyProtection="1">
      <alignment horizontal="left"/>
      <protection locked="0"/>
    </xf>
    <xf numFmtId="0" fontId="89" fillId="0" borderId="0" xfId="257" applyFont="1" applyAlignment="1">
      <alignment horizontal="left"/>
    </xf>
    <xf numFmtId="0" fontId="84" fillId="0" borderId="0" xfId="0" applyFont="1" applyAlignment="1" applyProtection="1">
      <alignment horizontal="left"/>
      <protection locked="0"/>
    </xf>
    <xf numFmtId="0" fontId="84" fillId="0" borderId="0" xfId="0" applyFont="1" applyProtection="1">
      <protection locked="0"/>
    </xf>
    <xf numFmtId="0" fontId="89" fillId="0" borderId="0" xfId="0" applyFont="1" applyAlignment="1">
      <alignment horizontal="left"/>
    </xf>
    <xf numFmtId="3" fontId="84" fillId="0" borderId="0" xfId="0" applyNumberFormat="1" applyFont="1" applyAlignment="1" applyProtection="1">
      <alignment horizontal="centerContinuous"/>
      <protection locked="0"/>
    </xf>
    <xf numFmtId="3" fontId="84" fillId="0" borderId="0" xfId="426" applyNumberFormat="1" applyFont="1" applyAlignment="1" applyProtection="1">
      <alignment horizontal="center"/>
      <protection locked="0"/>
    </xf>
    <xf numFmtId="3" fontId="84" fillId="0" borderId="0" xfId="426" applyNumberFormat="1" applyFont="1" applyAlignment="1">
      <alignment horizontal="center"/>
    </xf>
    <xf numFmtId="0" fontId="89" fillId="0" borderId="0" xfId="0" applyFont="1"/>
    <xf numFmtId="0" fontId="89" fillId="0" borderId="0" xfId="257" applyFont="1"/>
    <xf numFmtId="0" fontId="84" fillId="0" borderId="0" xfId="257" applyFont="1" applyAlignment="1">
      <alignment horizontal="center"/>
    </xf>
    <xf numFmtId="165" fontId="84" fillId="0" borderId="0" xfId="428" applyNumberFormat="1" applyFont="1" applyAlignment="1">
      <alignment horizontal="centerContinuous"/>
    </xf>
    <xf numFmtId="0" fontId="84" fillId="62" borderId="0" xfId="428" applyFont="1" applyFill="1"/>
    <xf numFmtId="0" fontId="89" fillId="0" borderId="0" xfId="428" applyFont="1"/>
    <xf numFmtId="0" fontId="84" fillId="0" borderId="0" xfId="428" applyFont="1" applyProtection="1">
      <protection locked="0"/>
    </xf>
    <xf numFmtId="0" fontId="84" fillId="62" borderId="0" xfId="0" applyFont="1" applyFill="1" applyAlignment="1">
      <alignment horizontal="left"/>
    </xf>
    <xf numFmtId="3" fontId="84" fillId="62" borderId="0" xfId="0" applyNumberFormat="1" applyFont="1" applyFill="1" applyAlignment="1">
      <alignment horizontal="center"/>
    </xf>
    <xf numFmtId="4" fontId="84" fillId="62" borderId="0" xfId="0" applyNumberFormat="1" applyFont="1" applyFill="1" applyAlignment="1">
      <alignment horizontal="center"/>
    </xf>
    <xf numFmtId="3" fontId="91" fillId="62" borderId="0" xfId="0" applyNumberFormat="1" applyFont="1" applyFill="1" applyAlignment="1">
      <alignment horizontal="center"/>
    </xf>
    <xf numFmtId="3" fontId="84" fillId="62" borderId="0" xfId="178" applyNumberFormat="1" applyFont="1" applyFill="1" applyAlignment="1" applyProtection="1">
      <alignment horizontal="center"/>
      <protection locked="0"/>
    </xf>
    <xf numFmtId="170" fontId="91" fillId="62" borderId="0" xfId="0" applyNumberFormat="1" applyFont="1" applyFill="1" applyAlignment="1">
      <alignment horizontal="center"/>
    </xf>
    <xf numFmtId="165" fontId="84" fillId="62" borderId="0" xfId="261" applyNumberFormat="1" applyFont="1" applyFill="1" applyAlignment="1">
      <alignment horizontal="center"/>
    </xf>
    <xf numFmtId="3" fontId="84" fillId="62" borderId="0" xfId="428" applyNumberFormat="1" applyFont="1" applyFill="1" applyAlignment="1" applyProtection="1">
      <alignment horizontal="center"/>
      <protection locked="0"/>
    </xf>
    <xf numFmtId="3" fontId="84" fillId="62" borderId="0" xfId="428" applyNumberFormat="1" applyFont="1" applyFill="1" applyAlignment="1" applyProtection="1">
      <alignment horizontal="centerContinuous"/>
      <protection locked="0"/>
    </xf>
    <xf numFmtId="3" fontId="84" fillId="62" borderId="0" xfId="428" applyNumberFormat="1" applyFont="1" applyFill="1" applyAlignment="1">
      <alignment horizontal="center"/>
    </xf>
    <xf numFmtId="3" fontId="90" fillId="62" borderId="0" xfId="0" applyNumberFormat="1" applyFont="1" applyFill="1" applyAlignment="1">
      <alignment horizontal="center"/>
    </xf>
    <xf numFmtId="3" fontId="84" fillId="62" borderId="0" xfId="272" applyNumberFormat="1" applyFont="1" applyFill="1" applyAlignment="1">
      <alignment horizontal="center"/>
    </xf>
    <xf numFmtId="3" fontId="91" fillId="62" borderId="0" xfId="426" applyNumberFormat="1" applyFont="1" applyFill="1" applyAlignment="1">
      <alignment horizontal="center"/>
    </xf>
    <xf numFmtId="4" fontId="84" fillId="62" borderId="0" xfId="428" applyNumberFormat="1" applyFont="1" applyFill="1" applyAlignment="1">
      <alignment horizontal="center"/>
    </xf>
    <xf numFmtId="4" fontId="84" fillId="62" borderId="0" xfId="428" applyNumberFormat="1" applyFont="1" applyFill="1" applyAlignment="1">
      <alignment horizontal="centerContinuous"/>
    </xf>
    <xf numFmtId="4" fontId="84" fillId="62" borderId="0" xfId="260" applyNumberFormat="1" applyFont="1" applyFill="1" applyAlignment="1">
      <alignment horizontal="center"/>
    </xf>
    <xf numFmtId="4" fontId="84" fillId="62" borderId="0" xfId="0" applyNumberFormat="1" applyFont="1" applyFill="1" applyAlignment="1">
      <alignment horizontal="centerContinuous"/>
    </xf>
    <xf numFmtId="0" fontId="84" fillId="62" borderId="0" xfId="261" applyFont="1" applyFill="1" applyAlignment="1">
      <alignment horizontal="left"/>
    </xf>
    <xf numFmtId="3" fontId="84" fillId="62" borderId="0" xfId="0" applyNumberFormat="1" applyFont="1" applyFill="1" applyAlignment="1">
      <alignment horizontal="centerContinuous"/>
    </xf>
    <xf numFmtId="165" fontId="84" fillId="62" borderId="0" xfId="0" applyNumberFormat="1" applyFont="1" applyFill="1" applyAlignment="1">
      <alignment horizontal="centerContinuous"/>
    </xf>
    <xf numFmtId="165" fontId="84" fillId="62" borderId="0" xfId="0" applyNumberFormat="1" applyFont="1" applyFill="1" applyAlignment="1">
      <alignment horizontal="center"/>
    </xf>
    <xf numFmtId="170" fontId="84" fillId="62" borderId="0" xfId="0" applyNumberFormat="1" applyFont="1" applyFill="1" applyAlignment="1">
      <alignment horizontal="center"/>
    </xf>
    <xf numFmtId="165" fontId="84" fillId="62" borderId="0" xfId="178" applyNumberFormat="1" applyFont="1" applyFill="1" applyAlignment="1" applyProtection="1">
      <alignment horizontal="center"/>
      <protection locked="0"/>
    </xf>
    <xf numFmtId="165" fontId="84" fillId="62" borderId="0" xfId="260" applyNumberFormat="1" applyFont="1" applyFill="1" applyAlignment="1">
      <alignment horizontal="center"/>
    </xf>
    <xf numFmtId="1" fontId="84" fillId="62" borderId="0" xfId="261" applyNumberFormat="1" applyFont="1" applyFill="1" applyAlignment="1" applyProtection="1">
      <alignment horizontal="centerContinuous"/>
      <protection locked="0"/>
    </xf>
    <xf numFmtId="1" fontId="84" fillId="62" borderId="0" xfId="261" applyNumberFormat="1" applyFont="1" applyFill="1" applyAlignment="1" applyProtection="1">
      <alignment horizontal="center"/>
      <protection locked="0"/>
    </xf>
    <xf numFmtId="37" fontId="84" fillId="62" borderId="0" xfId="426" applyNumberFormat="1" applyFont="1" applyFill="1" applyAlignment="1">
      <alignment horizontal="center" vertical="top"/>
    </xf>
    <xf numFmtId="37" fontId="84" fillId="62" borderId="0" xfId="261" applyNumberFormat="1" applyFont="1" applyFill="1" applyAlignment="1">
      <alignment horizontal="center"/>
    </xf>
    <xf numFmtId="1" fontId="84" fillId="62" borderId="0" xfId="178" applyNumberFormat="1" applyFont="1" applyFill="1" applyAlignment="1" applyProtection="1">
      <alignment horizontal="center"/>
      <protection locked="0"/>
    </xf>
    <xf numFmtId="14" fontId="74" fillId="0" borderId="0" xfId="428" applyNumberFormat="1" applyFont="1" applyAlignment="1">
      <alignment horizontal="centerContinuous"/>
    </xf>
    <xf numFmtId="3" fontId="84" fillId="62" borderId="0" xfId="426" applyNumberFormat="1" applyFont="1" applyFill="1" applyAlignment="1">
      <alignment horizontal="center" vertical="top"/>
    </xf>
    <xf numFmtId="1" fontId="84" fillId="62" borderId="0" xfId="261" applyNumberFormat="1" applyFont="1" applyFill="1" applyAlignment="1">
      <alignment horizontal="center"/>
    </xf>
    <xf numFmtId="0" fontId="77" fillId="62" borderId="0" xfId="260" applyFont="1" applyFill="1"/>
    <xf numFmtId="0" fontId="84" fillId="62" borderId="0" xfId="260" applyFont="1" applyFill="1"/>
    <xf numFmtId="2" fontId="84" fillId="62" borderId="0" xfId="0" applyNumberFormat="1" applyFont="1" applyFill="1" applyAlignment="1">
      <alignment horizontal="center"/>
    </xf>
    <xf numFmtId="2" fontId="84" fillId="62" borderId="0" xfId="428" applyNumberFormat="1" applyFont="1" applyFill="1" applyAlignment="1">
      <alignment horizontal="center"/>
    </xf>
    <xf numFmtId="3" fontId="84" fillId="62" borderId="0" xfId="426" applyNumberFormat="1" applyFont="1" applyFill="1" applyAlignment="1" applyProtection="1">
      <alignment horizontal="centerContinuous"/>
      <protection locked="0"/>
    </xf>
    <xf numFmtId="3" fontId="91" fillId="62" borderId="0" xfId="428" applyNumberFormat="1" applyFont="1" applyFill="1" applyAlignment="1">
      <alignment horizontal="center"/>
    </xf>
    <xf numFmtId="3" fontId="84" fillId="62" borderId="0" xfId="428" applyNumberFormat="1" applyFont="1" applyFill="1" applyAlignment="1">
      <alignment horizontal="centerContinuous"/>
    </xf>
    <xf numFmtId="0" fontId="7" fillId="0" borderId="0" xfId="428" applyAlignment="1">
      <alignment horizontal="center"/>
    </xf>
    <xf numFmtId="0" fontId="96" fillId="0" borderId="0" xfId="0" applyFont="1"/>
    <xf numFmtId="0" fontId="84" fillId="63" borderId="0" xfId="0" applyFont="1" applyFill="1" applyAlignment="1">
      <alignment horizontal="left"/>
    </xf>
    <xf numFmtId="3" fontId="84" fillId="63" borderId="0" xfId="0" applyNumberFormat="1" applyFont="1" applyFill="1" applyAlignment="1">
      <alignment horizontal="center"/>
    </xf>
    <xf numFmtId="4" fontId="84" fillId="63" borderId="0" xfId="0" applyNumberFormat="1" applyFont="1" applyFill="1" applyAlignment="1">
      <alignment horizontal="center"/>
    </xf>
    <xf numFmtId="0" fontId="84" fillId="63" borderId="0" xfId="261" applyFont="1" applyFill="1" applyAlignment="1">
      <alignment horizontal="left"/>
    </xf>
    <xf numFmtId="165" fontId="84" fillId="63" borderId="0" xfId="260" applyNumberFormat="1" applyFont="1" applyFill="1" applyAlignment="1">
      <alignment horizontal="center"/>
    </xf>
    <xf numFmtId="165" fontId="84" fillId="63" borderId="0" xfId="178" applyNumberFormat="1" applyFont="1" applyFill="1" applyAlignment="1" applyProtection="1">
      <alignment horizontal="center"/>
      <protection locked="0"/>
    </xf>
    <xf numFmtId="1" fontId="84" fillId="63" borderId="0" xfId="261" applyNumberFormat="1" applyFont="1" applyFill="1" applyAlignment="1" applyProtection="1">
      <alignment horizontal="centerContinuous"/>
      <protection locked="0"/>
    </xf>
    <xf numFmtId="1" fontId="84" fillId="63" borderId="0" xfId="261" applyNumberFormat="1" applyFont="1" applyFill="1" applyAlignment="1" applyProtection="1">
      <alignment horizontal="center"/>
      <protection locked="0"/>
    </xf>
    <xf numFmtId="1" fontId="84" fillId="63" borderId="0" xfId="261" applyNumberFormat="1" applyFont="1" applyFill="1" applyAlignment="1">
      <alignment horizontal="center"/>
    </xf>
    <xf numFmtId="37" fontId="84" fillId="63" borderId="0" xfId="426" applyNumberFormat="1" applyFont="1" applyFill="1" applyAlignment="1">
      <alignment horizontal="center" vertical="top"/>
    </xf>
    <xf numFmtId="3" fontId="84" fillId="63" borderId="0" xfId="178" applyNumberFormat="1" applyFont="1" applyFill="1" applyAlignment="1" applyProtection="1">
      <alignment horizontal="center"/>
      <protection locked="0"/>
    </xf>
    <xf numFmtId="37" fontId="84" fillId="63" borderId="0" xfId="261" applyNumberFormat="1" applyFont="1" applyFill="1" applyAlignment="1">
      <alignment horizontal="center"/>
    </xf>
    <xf numFmtId="3" fontId="84" fillId="63" borderId="0" xfId="426" applyNumberFormat="1" applyFont="1" applyFill="1" applyAlignment="1">
      <alignment horizontal="center" vertical="top"/>
    </xf>
    <xf numFmtId="3" fontId="84" fillId="63" borderId="0" xfId="0" applyNumberFormat="1" applyFont="1" applyFill="1" applyAlignment="1" applyProtection="1">
      <alignment horizontal="center"/>
      <protection locked="0"/>
    </xf>
    <xf numFmtId="170" fontId="91" fillId="63" borderId="0" xfId="0" applyNumberFormat="1" applyFont="1" applyFill="1" applyAlignment="1">
      <alignment horizontal="center"/>
    </xf>
    <xf numFmtId="1" fontId="84" fillId="63" borderId="0" xfId="178" applyNumberFormat="1" applyFont="1" applyFill="1" applyAlignment="1" applyProtection="1">
      <alignment horizontal="center"/>
      <protection locked="0"/>
    </xf>
    <xf numFmtId="3" fontId="91" fillId="63" borderId="0" xfId="0" applyNumberFormat="1" applyFont="1" applyFill="1" applyAlignment="1">
      <alignment horizontal="center"/>
    </xf>
    <xf numFmtId="3" fontId="84" fillId="63" borderId="0" xfId="0" applyNumberFormat="1" applyFont="1" applyFill="1" applyAlignment="1">
      <alignment horizontal="centerContinuous"/>
    </xf>
    <xf numFmtId="170" fontId="84" fillId="63" borderId="0" xfId="0" applyNumberFormat="1" applyFont="1" applyFill="1" applyAlignment="1">
      <alignment horizontal="center"/>
    </xf>
    <xf numFmtId="165" fontId="84" fillId="63" borderId="0" xfId="261" applyNumberFormat="1" applyFont="1" applyFill="1" applyAlignment="1">
      <alignment horizontal="center"/>
    </xf>
    <xf numFmtId="3" fontId="84" fillId="63" borderId="0" xfId="428" applyNumberFormat="1" applyFont="1" applyFill="1" applyAlignment="1" applyProtection="1">
      <alignment horizontal="center"/>
      <protection locked="0"/>
    </xf>
    <xf numFmtId="3" fontId="84" fillId="63" borderId="0" xfId="428" applyNumberFormat="1" applyFont="1" applyFill="1" applyAlignment="1" applyProtection="1">
      <alignment horizontal="centerContinuous"/>
      <protection locked="0"/>
    </xf>
    <xf numFmtId="3" fontId="84" fillId="63" borderId="0" xfId="428" applyNumberFormat="1" applyFont="1" applyFill="1" applyAlignment="1">
      <alignment horizontal="center"/>
    </xf>
    <xf numFmtId="3" fontId="84" fillId="63" borderId="0" xfId="272" applyNumberFormat="1" applyFont="1" applyFill="1" applyAlignment="1">
      <alignment horizontal="center"/>
    </xf>
    <xf numFmtId="3" fontId="90" fillId="63" borderId="0" xfId="0" applyNumberFormat="1" applyFont="1" applyFill="1" applyAlignment="1">
      <alignment horizontal="center"/>
    </xf>
    <xf numFmtId="3" fontId="91" fillId="63" borderId="0" xfId="426" applyNumberFormat="1" applyFont="1" applyFill="1" applyAlignment="1">
      <alignment horizontal="center"/>
    </xf>
    <xf numFmtId="4" fontId="84" fillId="63" borderId="0" xfId="428" applyNumberFormat="1" applyFont="1" applyFill="1" applyAlignment="1">
      <alignment horizontal="center"/>
    </xf>
    <xf numFmtId="2" fontId="84" fillId="63" borderId="0" xfId="428" applyNumberFormat="1" applyFont="1" applyFill="1" applyAlignment="1">
      <alignment horizontal="center"/>
    </xf>
    <xf numFmtId="4" fontId="84" fillId="63" borderId="0" xfId="260" applyNumberFormat="1" applyFont="1" applyFill="1" applyAlignment="1">
      <alignment horizontal="center"/>
    </xf>
    <xf numFmtId="4" fontId="84" fillId="63" borderId="0" xfId="0" applyNumberFormat="1" applyFont="1" applyFill="1" applyAlignment="1">
      <alignment horizontal="centerContinuous"/>
    </xf>
    <xf numFmtId="2" fontId="84" fillId="63" borderId="0" xfId="0" applyNumberFormat="1" applyFont="1" applyFill="1" applyAlignment="1">
      <alignment horizontal="center"/>
    </xf>
    <xf numFmtId="165" fontId="84" fillId="63" borderId="0" xfId="0" applyNumberFormat="1" applyFont="1" applyFill="1" applyAlignment="1">
      <alignment horizontal="centerContinuous"/>
    </xf>
    <xf numFmtId="165" fontId="84" fillId="63" borderId="0" xfId="0" applyNumberFormat="1" applyFont="1" applyFill="1" applyAlignment="1">
      <alignment horizontal="center"/>
    </xf>
    <xf numFmtId="3" fontId="91" fillId="63" borderId="0" xfId="428" applyNumberFormat="1" applyFont="1" applyFill="1" applyAlignment="1">
      <alignment horizontal="center"/>
    </xf>
    <xf numFmtId="3" fontId="84" fillId="63" borderId="0" xfId="428" applyNumberFormat="1" applyFont="1" applyFill="1" applyAlignment="1">
      <alignment horizontal="centerContinuous"/>
    </xf>
    <xf numFmtId="3" fontId="84" fillId="63" borderId="0" xfId="426" applyNumberFormat="1" applyFont="1" applyFill="1" applyAlignment="1" applyProtection="1">
      <alignment horizontal="centerContinuous"/>
      <protection locked="0"/>
    </xf>
    <xf numFmtId="3" fontId="91" fillId="63" borderId="0" xfId="426" applyNumberFormat="1" applyFont="1" applyFill="1" applyAlignment="1">
      <alignment horizontal="centerContinuous"/>
    </xf>
  </cellXfs>
  <cellStyles count="448">
    <cellStyle name="_ColumnTitles" xfId="1" xr:uid="{00000000-0005-0000-0000-000000000000}"/>
    <cellStyle name="_ColumnTitles 2" xfId="2" xr:uid="{00000000-0005-0000-0000-000001000000}"/>
    <cellStyle name="_DateRange" xfId="3" xr:uid="{00000000-0005-0000-0000-000002000000}"/>
    <cellStyle name="_DateRange 2" xfId="4" xr:uid="{00000000-0005-0000-0000-000003000000}"/>
    <cellStyle name="_Hidden" xfId="5" xr:uid="{00000000-0005-0000-0000-000004000000}"/>
    <cellStyle name="_Normal" xfId="6" xr:uid="{00000000-0005-0000-0000-000005000000}"/>
    <cellStyle name="_Percentage" xfId="7" xr:uid="{00000000-0005-0000-0000-000006000000}"/>
    <cellStyle name="_PercentageBold" xfId="8" xr:uid="{00000000-0005-0000-0000-000007000000}"/>
    <cellStyle name="_SeriesAttributes" xfId="9" xr:uid="{00000000-0005-0000-0000-000008000000}"/>
    <cellStyle name="_SeriesAttributes 2" xfId="10" xr:uid="{00000000-0005-0000-0000-000009000000}"/>
    <cellStyle name="_SeriesData" xfId="11" xr:uid="{00000000-0005-0000-0000-00000A000000}"/>
    <cellStyle name="_SeriesData 2" xfId="12" xr:uid="{00000000-0005-0000-0000-00000B000000}"/>
    <cellStyle name="_SeriesDataNA" xfId="13" xr:uid="{00000000-0005-0000-0000-00000C000000}"/>
    <cellStyle name="_SeriesDataStatistics" xfId="14" xr:uid="{00000000-0005-0000-0000-00000D000000}"/>
    <cellStyle name="20% - Accent1" xfId="393" builtinId="30" customBuiltin="1"/>
    <cellStyle name="20% - Accent1 2" xfId="15" xr:uid="{00000000-0005-0000-0000-00000F000000}"/>
    <cellStyle name="20% - Accent1 2 2" xfId="16" xr:uid="{00000000-0005-0000-0000-000010000000}"/>
    <cellStyle name="20% - Accent1 2 3" xfId="17" xr:uid="{00000000-0005-0000-0000-000011000000}"/>
    <cellStyle name="20% - Accent1 3" xfId="18" xr:uid="{00000000-0005-0000-0000-000012000000}"/>
    <cellStyle name="20% - Accent1 4" xfId="19" xr:uid="{00000000-0005-0000-0000-000013000000}"/>
    <cellStyle name="20% - Accent1 5" xfId="20" xr:uid="{00000000-0005-0000-0000-000014000000}"/>
    <cellStyle name="20% - Accent1 6" xfId="21" xr:uid="{00000000-0005-0000-0000-000015000000}"/>
    <cellStyle name="20% - Accent1 7" xfId="22" xr:uid="{00000000-0005-0000-0000-000016000000}"/>
    <cellStyle name="20% - Accent2" xfId="397" builtinId="34" customBuiltin="1"/>
    <cellStyle name="20% - Accent2 2" xfId="23" xr:uid="{00000000-0005-0000-0000-000018000000}"/>
    <cellStyle name="20% - Accent2 2 2" xfId="24" xr:uid="{00000000-0005-0000-0000-000019000000}"/>
    <cellStyle name="20% - Accent2 2 3" xfId="25" xr:uid="{00000000-0005-0000-0000-00001A000000}"/>
    <cellStyle name="20% - Accent2 3" xfId="26" xr:uid="{00000000-0005-0000-0000-00001B000000}"/>
    <cellStyle name="20% - Accent2 4" xfId="27" xr:uid="{00000000-0005-0000-0000-00001C000000}"/>
    <cellStyle name="20% - Accent2 5" xfId="28" xr:uid="{00000000-0005-0000-0000-00001D000000}"/>
    <cellStyle name="20% - Accent2 6" xfId="29" xr:uid="{00000000-0005-0000-0000-00001E000000}"/>
    <cellStyle name="20% - Accent2 7" xfId="30" xr:uid="{00000000-0005-0000-0000-00001F000000}"/>
    <cellStyle name="20% - Accent3" xfId="401" builtinId="38" customBuiltin="1"/>
    <cellStyle name="20% - Accent3 2" xfId="31" xr:uid="{00000000-0005-0000-0000-000021000000}"/>
    <cellStyle name="20% - Accent3 2 2" xfId="32" xr:uid="{00000000-0005-0000-0000-000022000000}"/>
    <cellStyle name="20% - Accent3 2 3" xfId="33" xr:uid="{00000000-0005-0000-0000-000023000000}"/>
    <cellStyle name="20% - Accent3 3" xfId="34" xr:uid="{00000000-0005-0000-0000-000024000000}"/>
    <cellStyle name="20% - Accent3 4" xfId="35" xr:uid="{00000000-0005-0000-0000-000025000000}"/>
    <cellStyle name="20% - Accent3 5" xfId="36" xr:uid="{00000000-0005-0000-0000-000026000000}"/>
    <cellStyle name="20% - Accent3 6" xfId="37" xr:uid="{00000000-0005-0000-0000-000027000000}"/>
    <cellStyle name="20% - Accent3 7" xfId="38" xr:uid="{00000000-0005-0000-0000-000028000000}"/>
    <cellStyle name="20% - Accent4" xfId="405" builtinId="42" customBuiltin="1"/>
    <cellStyle name="20% - Accent4 2" xfId="39" xr:uid="{00000000-0005-0000-0000-00002A000000}"/>
    <cellStyle name="20% - Accent4 2 2" xfId="40" xr:uid="{00000000-0005-0000-0000-00002B000000}"/>
    <cellStyle name="20% - Accent4 2 3" xfId="41" xr:uid="{00000000-0005-0000-0000-00002C000000}"/>
    <cellStyle name="20% - Accent4 3" xfId="42" xr:uid="{00000000-0005-0000-0000-00002D000000}"/>
    <cellStyle name="20% - Accent4 4" xfId="43" xr:uid="{00000000-0005-0000-0000-00002E000000}"/>
    <cellStyle name="20% - Accent4 5" xfId="44" xr:uid="{00000000-0005-0000-0000-00002F000000}"/>
    <cellStyle name="20% - Accent4 6" xfId="45" xr:uid="{00000000-0005-0000-0000-000030000000}"/>
    <cellStyle name="20% - Accent4 7" xfId="46" xr:uid="{00000000-0005-0000-0000-000031000000}"/>
    <cellStyle name="20% - Accent5" xfId="409" builtinId="46" customBuiltin="1"/>
    <cellStyle name="20% - Accent5 2" xfId="47" xr:uid="{00000000-0005-0000-0000-000033000000}"/>
    <cellStyle name="20% - Accent5 2 2" xfId="48" xr:uid="{00000000-0005-0000-0000-000034000000}"/>
    <cellStyle name="20% - Accent5 2 3" xfId="49" xr:uid="{00000000-0005-0000-0000-000035000000}"/>
    <cellStyle name="20% - Accent5 3" xfId="50" xr:uid="{00000000-0005-0000-0000-000036000000}"/>
    <cellStyle name="20% - Accent5 4" xfId="51" xr:uid="{00000000-0005-0000-0000-000037000000}"/>
    <cellStyle name="20% - Accent5 5" xfId="52" xr:uid="{00000000-0005-0000-0000-000038000000}"/>
    <cellStyle name="20% - Accent5 6" xfId="53" xr:uid="{00000000-0005-0000-0000-000039000000}"/>
    <cellStyle name="20% - Accent5 7" xfId="54" xr:uid="{00000000-0005-0000-0000-00003A000000}"/>
    <cellStyle name="20% - Accent6" xfId="413" builtinId="50" customBuiltin="1"/>
    <cellStyle name="20% - Accent6 2" xfId="55" xr:uid="{00000000-0005-0000-0000-00003C000000}"/>
    <cellStyle name="20% - Accent6 2 2" xfId="56" xr:uid="{00000000-0005-0000-0000-00003D000000}"/>
    <cellStyle name="20% - Accent6 2 3" xfId="57" xr:uid="{00000000-0005-0000-0000-00003E000000}"/>
    <cellStyle name="20% - Accent6 3" xfId="58" xr:uid="{00000000-0005-0000-0000-00003F000000}"/>
    <cellStyle name="20% - Accent6 4" xfId="59" xr:uid="{00000000-0005-0000-0000-000040000000}"/>
    <cellStyle name="20% - Accent6 5" xfId="60" xr:uid="{00000000-0005-0000-0000-000041000000}"/>
    <cellStyle name="20% - Accent6 6" xfId="61" xr:uid="{00000000-0005-0000-0000-000042000000}"/>
    <cellStyle name="20% - Accent6 7" xfId="62" xr:uid="{00000000-0005-0000-0000-000043000000}"/>
    <cellStyle name="40% - Accent1" xfId="394" builtinId="31" customBuiltin="1"/>
    <cellStyle name="40% - Accent1 2" xfId="63" xr:uid="{00000000-0005-0000-0000-000045000000}"/>
    <cellStyle name="40% - Accent1 2 2" xfId="64" xr:uid="{00000000-0005-0000-0000-000046000000}"/>
    <cellStyle name="40% - Accent1 2 3" xfId="65" xr:uid="{00000000-0005-0000-0000-000047000000}"/>
    <cellStyle name="40% - Accent1 3" xfId="66" xr:uid="{00000000-0005-0000-0000-000048000000}"/>
    <cellStyle name="40% - Accent1 4" xfId="67" xr:uid="{00000000-0005-0000-0000-000049000000}"/>
    <cellStyle name="40% - Accent1 5" xfId="68" xr:uid="{00000000-0005-0000-0000-00004A000000}"/>
    <cellStyle name="40% - Accent1 6" xfId="69" xr:uid="{00000000-0005-0000-0000-00004B000000}"/>
    <cellStyle name="40% - Accent1 7" xfId="70" xr:uid="{00000000-0005-0000-0000-00004C000000}"/>
    <cellStyle name="40% - Accent2" xfId="398" builtinId="35" customBuiltin="1"/>
    <cellStyle name="40% - Accent2 2" xfId="71" xr:uid="{00000000-0005-0000-0000-00004E000000}"/>
    <cellStyle name="40% - Accent2 2 2" xfId="72" xr:uid="{00000000-0005-0000-0000-00004F000000}"/>
    <cellStyle name="40% - Accent2 2 3" xfId="73" xr:uid="{00000000-0005-0000-0000-000050000000}"/>
    <cellStyle name="40% - Accent2 3" xfId="74" xr:uid="{00000000-0005-0000-0000-000051000000}"/>
    <cellStyle name="40% - Accent2 4" xfId="75" xr:uid="{00000000-0005-0000-0000-000052000000}"/>
    <cellStyle name="40% - Accent2 5" xfId="76" xr:uid="{00000000-0005-0000-0000-000053000000}"/>
    <cellStyle name="40% - Accent2 6" xfId="77" xr:uid="{00000000-0005-0000-0000-000054000000}"/>
    <cellStyle name="40% - Accent2 7" xfId="78" xr:uid="{00000000-0005-0000-0000-000055000000}"/>
    <cellStyle name="40% - Accent3" xfId="402" builtinId="39" customBuiltin="1"/>
    <cellStyle name="40% - Accent3 2" xfId="79" xr:uid="{00000000-0005-0000-0000-000057000000}"/>
    <cellStyle name="40% - Accent3 2 2" xfId="80" xr:uid="{00000000-0005-0000-0000-000058000000}"/>
    <cellStyle name="40% - Accent3 2 3" xfId="81" xr:uid="{00000000-0005-0000-0000-000059000000}"/>
    <cellStyle name="40% - Accent3 3" xfId="82" xr:uid="{00000000-0005-0000-0000-00005A000000}"/>
    <cellStyle name="40% - Accent3 4" xfId="83" xr:uid="{00000000-0005-0000-0000-00005B000000}"/>
    <cellStyle name="40% - Accent3 5" xfId="84" xr:uid="{00000000-0005-0000-0000-00005C000000}"/>
    <cellStyle name="40% - Accent3 6" xfId="85" xr:uid="{00000000-0005-0000-0000-00005D000000}"/>
    <cellStyle name="40% - Accent3 7" xfId="86" xr:uid="{00000000-0005-0000-0000-00005E000000}"/>
    <cellStyle name="40% - Accent4" xfId="406" builtinId="43" customBuiltin="1"/>
    <cellStyle name="40% - Accent4 2" xfId="87" xr:uid="{00000000-0005-0000-0000-000060000000}"/>
    <cellStyle name="40% - Accent4 2 2" xfId="88" xr:uid="{00000000-0005-0000-0000-000061000000}"/>
    <cellStyle name="40% - Accent4 2 3" xfId="89" xr:uid="{00000000-0005-0000-0000-000062000000}"/>
    <cellStyle name="40% - Accent4 3" xfId="90" xr:uid="{00000000-0005-0000-0000-000063000000}"/>
    <cellStyle name="40% - Accent4 4" xfId="91" xr:uid="{00000000-0005-0000-0000-000064000000}"/>
    <cellStyle name="40% - Accent4 5" xfId="92" xr:uid="{00000000-0005-0000-0000-000065000000}"/>
    <cellStyle name="40% - Accent4 6" xfId="93" xr:uid="{00000000-0005-0000-0000-000066000000}"/>
    <cellStyle name="40% - Accent4 7" xfId="94" xr:uid="{00000000-0005-0000-0000-000067000000}"/>
    <cellStyle name="40% - Accent5" xfId="410" builtinId="47" customBuiltin="1"/>
    <cellStyle name="40% - Accent5 2" xfId="95" xr:uid="{00000000-0005-0000-0000-000069000000}"/>
    <cellStyle name="40% - Accent5 2 2" xfId="96" xr:uid="{00000000-0005-0000-0000-00006A000000}"/>
    <cellStyle name="40% - Accent5 2 3" xfId="97" xr:uid="{00000000-0005-0000-0000-00006B000000}"/>
    <cellStyle name="40% - Accent5 3" xfId="98" xr:uid="{00000000-0005-0000-0000-00006C000000}"/>
    <cellStyle name="40% - Accent5 4" xfId="99" xr:uid="{00000000-0005-0000-0000-00006D000000}"/>
    <cellStyle name="40% - Accent5 5" xfId="100" xr:uid="{00000000-0005-0000-0000-00006E000000}"/>
    <cellStyle name="40% - Accent5 6" xfId="101" xr:uid="{00000000-0005-0000-0000-00006F000000}"/>
    <cellStyle name="40% - Accent5 7" xfId="102" xr:uid="{00000000-0005-0000-0000-000070000000}"/>
    <cellStyle name="40% - Accent6" xfId="414" builtinId="51" customBuiltin="1"/>
    <cellStyle name="40% - Accent6 2" xfId="103" xr:uid="{00000000-0005-0000-0000-000072000000}"/>
    <cellStyle name="40% - Accent6 2 2" xfId="104" xr:uid="{00000000-0005-0000-0000-000073000000}"/>
    <cellStyle name="40% - Accent6 2 3" xfId="105" xr:uid="{00000000-0005-0000-0000-000074000000}"/>
    <cellStyle name="40% - Accent6 3" xfId="106" xr:uid="{00000000-0005-0000-0000-000075000000}"/>
    <cellStyle name="40% - Accent6 4" xfId="107" xr:uid="{00000000-0005-0000-0000-000076000000}"/>
    <cellStyle name="40% - Accent6 5" xfId="108" xr:uid="{00000000-0005-0000-0000-000077000000}"/>
    <cellStyle name="40% - Accent6 6" xfId="109" xr:uid="{00000000-0005-0000-0000-000078000000}"/>
    <cellStyle name="40% - Accent6 7" xfId="110" xr:uid="{00000000-0005-0000-0000-000079000000}"/>
    <cellStyle name="60% - Accent1" xfId="395" builtinId="32" customBuiltin="1"/>
    <cellStyle name="60% - Accent1 2" xfId="111" xr:uid="{00000000-0005-0000-0000-00007B000000}"/>
    <cellStyle name="60% - Accent1 2 2" xfId="112" xr:uid="{00000000-0005-0000-0000-00007C000000}"/>
    <cellStyle name="60% - Accent1 2 3" xfId="113" xr:uid="{00000000-0005-0000-0000-00007D000000}"/>
    <cellStyle name="60% - Accent1 3" xfId="114" xr:uid="{00000000-0005-0000-0000-00007E000000}"/>
    <cellStyle name="60% - Accent2" xfId="399" builtinId="36" customBuiltin="1"/>
    <cellStyle name="60% - Accent2 2" xfId="115" xr:uid="{00000000-0005-0000-0000-000080000000}"/>
    <cellStyle name="60% - Accent2 2 2" xfId="116" xr:uid="{00000000-0005-0000-0000-000081000000}"/>
    <cellStyle name="60% - Accent2 2 3" xfId="117" xr:uid="{00000000-0005-0000-0000-000082000000}"/>
    <cellStyle name="60% - Accent2 3" xfId="118" xr:uid="{00000000-0005-0000-0000-000083000000}"/>
    <cellStyle name="60% - Accent3" xfId="403" builtinId="40" customBuiltin="1"/>
    <cellStyle name="60% - Accent3 2" xfId="119" xr:uid="{00000000-0005-0000-0000-000085000000}"/>
    <cellStyle name="60% - Accent3 2 2" xfId="120" xr:uid="{00000000-0005-0000-0000-000086000000}"/>
    <cellStyle name="60% - Accent3 2 3" xfId="121" xr:uid="{00000000-0005-0000-0000-000087000000}"/>
    <cellStyle name="60% - Accent3 3" xfId="122" xr:uid="{00000000-0005-0000-0000-000088000000}"/>
    <cellStyle name="60% - Accent4" xfId="407" builtinId="44" customBuiltin="1"/>
    <cellStyle name="60% - Accent4 2" xfId="123" xr:uid="{00000000-0005-0000-0000-00008A000000}"/>
    <cellStyle name="60% - Accent4 2 2" xfId="124" xr:uid="{00000000-0005-0000-0000-00008B000000}"/>
    <cellStyle name="60% - Accent4 2 3" xfId="125" xr:uid="{00000000-0005-0000-0000-00008C000000}"/>
    <cellStyle name="60% - Accent4 3" xfId="126" xr:uid="{00000000-0005-0000-0000-00008D000000}"/>
    <cellStyle name="60% - Accent5" xfId="411" builtinId="48" customBuiltin="1"/>
    <cellStyle name="60% - Accent5 2" xfId="127" xr:uid="{00000000-0005-0000-0000-00008F000000}"/>
    <cellStyle name="60% - Accent5 2 2" xfId="128" xr:uid="{00000000-0005-0000-0000-000090000000}"/>
    <cellStyle name="60% - Accent5 2 3" xfId="129" xr:uid="{00000000-0005-0000-0000-000091000000}"/>
    <cellStyle name="60% - Accent5 3" xfId="130" xr:uid="{00000000-0005-0000-0000-000092000000}"/>
    <cellStyle name="60% - Accent6" xfId="415" builtinId="52" customBuiltin="1"/>
    <cellStyle name="60% - Accent6 2" xfId="131" xr:uid="{00000000-0005-0000-0000-000094000000}"/>
    <cellStyle name="60% - Accent6 2 2" xfId="132" xr:uid="{00000000-0005-0000-0000-000095000000}"/>
    <cellStyle name="60% - Accent6 2 3" xfId="133" xr:uid="{00000000-0005-0000-0000-000096000000}"/>
    <cellStyle name="60% - Accent6 3" xfId="134" xr:uid="{00000000-0005-0000-0000-000097000000}"/>
    <cellStyle name="Accent1" xfId="392" builtinId="29" customBuiltin="1"/>
    <cellStyle name="Accent1 2" xfId="135" xr:uid="{00000000-0005-0000-0000-000099000000}"/>
    <cellStyle name="Accent1 2 2" xfId="136" xr:uid="{00000000-0005-0000-0000-00009A000000}"/>
    <cellStyle name="Accent1 2 3" xfId="137" xr:uid="{00000000-0005-0000-0000-00009B000000}"/>
    <cellStyle name="Accent1 3" xfId="138" xr:uid="{00000000-0005-0000-0000-00009C000000}"/>
    <cellStyle name="Accent2" xfId="396" builtinId="33" customBuiltin="1"/>
    <cellStyle name="Accent2 2" xfId="139" xr:uid="{00000000-0005-0000-0000-00009E000000}"/>
    <cellStyle name="Accent2 2 2" xfId="140" xr:uid="{00000000-0005-0000-0000-00009F000000}"/>
    <cellStyle name="Accent2 2 3" xfId="141" xr:uid="{00000000-0005-0000-0000-0000A0000000}"/>
    <cellStyle name="Accent2 3" xfId="142" xr:uid="{00000000-0005-0000-0000-0000A1000000}"/>
    <cellStyle name="Accent3" xfId="400" builtinId="37" customBuiltin="1"/>
    <cellStyle name="Accent3 2" xfId="143" xr:uid="{00000000-0005-0000-0000-0000A3000000}"/>
    <cellStyle name="Accent3 2 2" xfId="144" xr:uid="{00000000-0005-0000-0000-0000A4000000}"/>
    <cellStyle name="Accent3 2 3" xfId="145" xr:uid="{00000000-0005-0000-0000-0000A5000000}"/>
    <cellStyle name="Accent3 3" xfId="146" xr:uid="{00000000-0005-0000-0000-0000A6000000}"/>
    <cellStyle name="Accent4" xfId="404" builtinId="41" customBuiltin="1"/>
    <cellStyle name="Accent4 2" xfId="147" xr:uid="{00000000-0005-0000-0000-0000A8000000}"/>
    <cellStyle name="Accent4 2 2" xfId="148" xr:uid="{00000000-0005-0000-0000-0000A9000000}"/>
    <cellStyle name="Accent4 2 3" xfId="149" xr:uid="{00000000-0005-0000-0000-0000AA000000}"/>
    <cellStyle name="Accent4 3" xfId="150" xr:uid="{00000000-0005-0000-0000-0000AB000000}"/>
    <cellStyle name="Accent5" xfId="408" builtinId="45" customBuiltin="1"/>
    <cellStyle name="Accent5 2" xfId="151" xr:uid="{00000000-0005-0000-0000-0000AD000000}"/>
    <cellStyle name="Accent5 2 2" xfId="152" xr:uid="{00000000-0005-0000-0000-0000AE000000}"/>
    <cellStyle name="Accent5 2 3" xfId="153" xr:uid="{00000000-0005-0000-0000-0000AF000000}"/>
    <cellStyle name="Accent5 3" xfId="154" xr:uid="{00000000-0005-0000-0000-0000B0000000}"/>
    <cellStyle name="Accent6" xfId="412" builtinId="49" customBuiltin="1"/>
    <cellStyle name="Accent6 2" xfId="155" xr:uid="{00000000-0005-0000-0000-0000B2000000}"/>
    <cellStyle name="Accent6 2 2" xfId="156" xr:uid="{00000000-0005-0000-0000-0000B3000000}"/>
    <cellStyle name="Accent6 2 3" xfId="157" xr:uid="{00000000-0005-0000-0000-0000B4000000}"/>
    <cellStyle name="Accent6 3" xfId="158" xr:uid="{00000000-0005-0000-0000-0000B5000000}"/>
    <cellStyle name="Bad" xfId="381" builtinId="27" customBuiltin="1"/>
    <cellStyle name="Bad 2" xfId="159" xr:uid="{00000000-0005-0000-0000-0000B7000000}"/>
    <cellStyle name="Bad 2 2" xfId="160" xr:uid="{00000000-0005-0000-0000-0000B8000000}"/>
    <cellStyle name="Bad 2 3" xfId="161" xr:uid="{00000000-0005-0000-0000-0000B9000000}"/>
    <cellStyle name="Bad 3" xfId="162" xr:uid="{00000000-0005-0000-0000-0000BA000000}"/>
    <cellStyle name="Calculation" xfId="385" builtinId="22" customBuiltin="1"/>
    <cellStyle name="Calculation 2" xfId="163" xr:uid="{00000000-0005-0000-0000-0000BC000000}"/>
    <cellStyle name="Calculation 2 2" xfId="164" xr:uid="{00000000-0005-0000-0000-0000BD000000}"/>
    <cellStyle name="Calculation 2 2 2" xfId="165" xr:uid="{00000000-0005-0000-0000-0000BE000000}"/>
    <cellStyle name="Calculation 2 3" xfId="166" xr:uid="{00000000-0005-0000-0000-0000BF000000}"/>
    <cellStyle name="Calculation 3" xfId="167" xr:uid="{00000000-0005-0000-0000-0000C0000000}"/>
    <cellStyle name="Check Cell" xfId="387" builtinId="23" customBuiltin="1"/>
    <cellStyle name="Check Cell 2" xfId="168" xr:uid="{00000000-0005-0000-0000-0000C2000000}"/>
    <cellStyle name="Check Cell 2 2" xfId="169" xr:uid="{00000000-0005-0000-0000-0000C3000000}"/>
    <cellStyle name="Check Cell 2 3" xfId="170" xr:uid="{00000000-0005-0000-0000-0000C4000000}"/>
    <cellStyle name="Check Cell 3" xfId="171" xr:uid="{00000000-0005-0000-0000-0000C5000000}"/>
    <cellStyle name="Comma" xfId="426" builtinId="3"/>
    <cellStyle name="Comma [0] 2" xfId="172" xr:uid="{00000000-0005-0000-0000-0000C7000000}"/>
    <cellStyle name="Comma [0] 2 2" xfId="173" xr:uid="{00000000-0005-0000-0000-0000C8000000}"/>
    <cellStyle name="Comma [0] 3" xfId="174" xr:uid="{00000000-0005-0000-0000-0000C9000000}"/>
    <cellStyle name="Comma 10" xfId="175" xr:uid="{00000000-0005-0000-0000-0000CA000000}"/>
    <cellStyle name="Comma 10 2" xfId="434" xr:uid="{00000000-0005-0000-0000-0000CB000000}"/>
    <cellStyle name="Comma 11" xfId="176" xr:uid="{00000000-0005-0000-0000-0000CC000000}"/>
    <cellStyle name="Comma 11 2" xfId="177" xr:uid="{00000000-0005-0000-0000-0000CD000000}"/>
    <cellStyle name="Comma 11 3" xfId="435" xr:uid="{00000000-0005-0000-0000-0000CE000000}"/>
    <cellStyle name="Comma 12" xfId="436" xr:uid="{00000000-0005-0000-0000-0000CF000000}"/>
    <cellStyle name="Comma 13" xfId="437" xr:uid="{00000000-0005-0000-0000-0000D0000000}"/>
    <cellStyle name="Comma 14" xfId="438" xr:uid="{00000000-0005-0000-0000-0000D1000000}"/>
    <cellStyle name="Comma 2" xfId="178" xr:uid="{00000000-0005-0000-0000-0000D2000000}"/>
    <cellStyle name="Comma 2 2" xfId="179" xr:uid="{00000000-0005-0000-0000-0000D3000000}"/>
    <cellStyle name="Comma 2 2 2" xfId="180" xr:uid="{00000000-0005-0000-0000-0000D4000000}"/>
    <cellStyle name="Comma 2 3" xfId="181" xr:uid="{00000000-0005-0000-0000-0000D5000000}"/>
    <cellStyle name="Comma 2 4" xfId="182" xr:uid="{00000000-0005-0000-0000-0000D6000000}"/>
    <cellStyle name="Comma 2 5" xfId="183" xr:uid="{00000000-0005-0000-0000-0000D7000000}"/>
    <cellStyle name="Comma 2 6" xfId="184" xr:uid="{00000000-0005-0000-0000-0000D8000000}"/>
    <cellStyle name="Comma 3" xfId="185" xr:uid="{00000000-0005-0000-0000-0000D9000000}"/>
    <cellStyle name="Comma 3 2" xfId="186" xr:uid="{00000000-0005-0000-0000-0000DA000000}"/>
    <cellStyle name="Comma 3 3" xfId="187" xr:uid="{00000000-0005-0000-0000-0000DB000000}"/>
    <cellStyle name="Comma 3 4" xfId="188" xr:uid="{00000000-0005-0000-0000-0000DC000000}"/>
    <cellStyle name="Comma 4" xfId="189" xr:uid="{00000000-0005-0000-0000-0000DD000000}"/>
    <cellStyle name="Comma 4 2" xfId="190" xr:uid="{00000000-0005-0000-0000-0000DE000000}"/>
    <cellStyle name="Comma 4 3" xfId="439" xr:uid="{00000000-0005-0000-0000-0000DF000000}"/>
    <cellStyle name="Comma 5" xfId="191" xr:uid="{00000000-0005-0000-0000-0000E0000000}"/>
    <cellStyle name="Comma 5 2" xfId="192" xr:uid="{00000000-0005-0000-0000-0000E1000000}"/>
    <cellStyle name="Comma 5 3" xfId="193" xr:uid="{00000000-0005-0000-0000-0000E2000000}"/>
    <cellStyle name="Comma 5 4" xfId="194" xr:uid="{00000000-0005-0000-0000-0000E3000000}"/>
    <cellStyle name="Comma 6" xfId="195" xr:uid="{00000000-0005-0000-0000-0000E4000000}"/>
    <cellStyle name="Comma 6 2" xfId="418" xr:uid="{00000000-0005-0000-0000-0000E5000000}"/>
    <cellStyle name="Comma 6 3" xfId="440" xr:uid="{00000000-0005-0000-0000-0000E6000000}"/>
    <cellStyle name="Comma 7" xfId="196" xr:uid="{00000000-0005-0000-0000-0000E7000000}"/>
    <cellStyle name="Comma 7 2" xfId="421" xr:uid="{00000000-0005-0000-0000-0000E8000000}"/>
    <cellStyle name="Comma 7 2 2" xfId="431" xr:uid="{00000000-0005-0000-0000-0000E9000000}"/>
    <cellStyle name="Comma 7 3" xfId="424" xr:uid="{00000000-0005-0000-0000-0000EA000000}"/>
    <cellStyle name="Comma 7 4" xfId="441" xr:uid="{00000000-0005-0000-0000-0000EB000000}"/>
    <cellStyle name="Comma 8" xfId="197" xr:uid="{00000000-0005-0000-0000-0000EC000000}"/>
    <cellStyle name="Comma 8 2" xfId="442" xr:uid="{00000000-0005-0000-0000-0000ED000000}"/>
    <cellStyle name="Comma 9" xfId="198" xr:uid="{00000000-0005-0000-0000-0000EE000000}"/>
    <cellStyle name="Comma 9 2" xfId="443" xr:uid="{00000000-0005-0000-0000-0000EF000000}"/>
    <cellStyle name="Comma0" xfId="199" xr:uid="{00000000-0005-0000-0000-0000F0000000}"/>
    <cellStyle name="Currency 2" xfId="200" xr:uid="{00000000-0005-0000-0000-0000F1000000}"/>
    <cellStyle name="Currency0" xfId="201" xr:uid="{00000000-0005-0000-0000-0000F2000000}"/>
    <cellStyle name="Date" xfId="202" xr:uid="{00000000-0005-0000-0000-0000F3000000}"/>
    <cellStyle name="Explanatory Text" xfId="390" builtinId="53" customBuiltin="1"/>
    <cellStyle name="Explanatory Text 2" xfId="203" xr:uid="{00000000-0005-0000-0000-0000F5000000}"/>
    <cellStyle name="Explanatory Text 2 2" xfId="204" xr:uid="{00000000-0005-0000-0000-0000F6000000}"/>
    <cellStyle name="Explanatory Text 2 3" xfId="205" xr:uid="{00000000-0005-0000-0000-0000F7000000}"/>
    <cellStyle name="Explanatory Text 3" xfId="206" xr:uid="{00000000-0005-0000-0000-0000F8000000}"/>
    <cellStyle name="Fixed" xfId="207" xr:uid="{00000000-0005-0000-0000-0000F9000000}"/>
    <cellStyle name="Followed Hyperlink 2" xfId="208" xr:uid="{00000000-0005-0000-0000-0000FA000000}"/>
    <cellStyle name="Good" xfId="380" builtinId="26" customBuiltin="1"/>
    <cellStyle name="Good 2" xfId="209" xr:uid="{00000000-0005-0000-0000-0000FC000000}"/>
    <cellStyle name="Good 2 2" xfId="210" xr:uid="{00000000-0005-0000-0000-0000FD000000}"/>
    <cellStyle name="Good 2 3" xfId="211" xr:uid="{00000000-0005-0000-0000-0000FE000000}"/>
    <cellStyle name="Good 3" xfId="212" xr:uid="{00000000-0005-0000-0000-0000FF000000}"/>
    <cellStyle name="Heading 1" xfId="376" builtinId="16" customBuiltin="1"/>
    <cellStyle name="Heading 1 2" xfId="213" xr:uid="{00000000-0005-0000-0000-000001010000}"/>
    <cellStyle name="Heading 1 2 2" xfId="214" xr:uid="{00000000-0005-0000-0000-000002010000}"/>
    <cellStyle name="Heading 1 2 3" xfId="215" xr:uid="{00000000-0005-0000-0000-000003010000}"/>
    <cellStyle name="Heading 1 3" xfId="216" xr:uid="{00000000-0005-0000-0000-000004010000}"/>
    <cellStyle name="Heading 2" xfId="377" builtinId="17" customBuiltin="1"/>
    <cellStyle name="Heading 2 2" xfId="217" xr:uid="{00000000-0005-0000-0000-000006010000}"/>
    <cellStyle name="Heading 2 2 2" xfId="218" xr:uid="{00000000-0005-0000-0000-000007010000}"/>
    <cellStyle name="Heading 2 2 3" xfId="219" xr:uid="{00000000-0005-0000-0000-000008010000}"/>
    <cellStyle name="Heading 2 3" xfId="220" xr:uid="{00000000-0005-0000-0000-000009010000}"/>
    <cellStyle name="Heading 3" xfId="378" builtinId="18" customBuiltin="1"/>
    <cellStyle name="Heading 3 2" xfId="221" xr:uid="{00000000-0005-0000-0000-00000B010000}"/>
    <cellStyle name="Heading 3 2 2" xfId="222" xr:uid="{00000000-0005-0000-0000-00000C010000}"/>
    <cellStyle name="Heading 3 2 3" xfId="223" xr:uid="{00000000-0005-0000-0000-00000D010000}"/>
    <cellStyle name="Heading 3 3" xfId="224" xr:uid="{00000000-0005-0000-0000-00000E010000}"/>
    <cellStyle name="Heading 4" xfId="379" builtinId="19" customBuiltin="1"/>
    <cellStyle name="Heading 4 2" xfId="225" xr:uid="{00000000-0005-0000-0000-000010010000}"/>
    <cellStyle name="Heading 4 2 2" xfId="226" xr:uid="{00000000-0005-0000-0000-000011010000}"/>
    <cellStyle name="Heading 4 2 3" xfId="227" xr:uid="{00000000-0005-0000-0000-000012010000}"/>
    <cellStyle name="Heading 4 3" xfId="228" xr:uid="{00000000-0005-0000-0000-000013010000}"/>
    <cellStyle name="Hyperlink 2" xfId="229" xr:uid="{00000000-0005-0000-0000-000014010000}"/>
    <cellStyle name="Hyperlink 3" xfId="230" xr:uid="{00000000-0005-0000-0000-000015010000}"/>
    <cellStyle name="Hyperlink 4" xfId="231" xr:uid="{00000000-0005-0000-0000-000016010000}"/>
    <cellStyle name="Hyperlink 4 2" xfId="232" xr:uid="{00000000-0005-0000-0000-000017010000}"/>
    <cellStyle name="Hyperlink 5" xfId="233" xr:uid="{00000000-0005-0000-0000-000018010000}"/>
    <cellStyle name="Input" xfId="383" builtinId="20" customBuiltin="1"/>
    <cellStyle name="Input 2" xfId="234" xr:uid="{00000000-0005-0000-0000-00001A010000}"/>
    <cellStyle name="Input 2 2" xfId="235" xr:uid="{00000000-0005-0000-0000-00001B010000}"/>
    <cellStyle name="Input 2 2 2" xfId="236" xr:uid="{00000000-0005-0000-0000-00001C010000}"/>
    <cellStyle name="Input 2 3" xfId="237" xr:uid="{00000000-0005-0000-0000-00001D010000}"/>
    <cellStyle name="Input 3" xfId="238" xr:uid="{00000000-0005-0000-0000-00001E010000}"/>
    <cellStyle name="Linked Cell" xfId="386" builtinId="24" customBuiltin="1"/>
    <cellStyle name="Linked Cell 2" xfId="239" xr:uid="{00000000-0005-0000-0000-000020010000}"/>
    <cellStyle name="Linked Cell 2 2" xfId="240" xr:uid="{00000000-0005-0000-0000-000021010000}"/>
    <cellStyle name="Linked Cell 2 3" xfId="241" xr:uid="{00000000-0005-0000-0000-000022010000}"/>
    <cellStyle name="Linked Cell 3" xfId="242" xr:uid="{00000000-0005-0000-0000-000023010000}"/>
    <cellStyle name="Neutral" xfId="382" builtinId="28" customBuiltin="1"/>
    <cellStyle name="Neutral 2" xfId="243" xr:uid="{00000000-0005-0000-0000-000025010000}"/>
    <cellStyle name="Neutral 2 2" xfId="244" xr:uid="{00000000-0005-0000-0000-000026010000}"/>
    <cellStyle name="Neutral 2 3" xfId="245" xr:uid="{00000000-0005-0000-0000-000027010000}"/>
    <cellStyle name="Neutral 3" xfId="246" xr:uid="{00000000-0005-0000-0000-000028010000}"/>
    <cellStyle name="Normal" xfId="0" builtinId="0"/>
    <cellStyle name="Normal 10" xfId="247" xr:uid="{00000000-0005-0000-0000-00002A010000}"/>
    <cellStyle name="Normal 11" xfId="248" xr:uid="{00000000-0005-0000-0000-00002B010000}"/>
    <cellStyle name="Normal 12" xfId="249" xr:uid="{00000000-0005-0000-0000-00002C010000}"/>
    <cellStyle name="Normal 13" xfId="250" xr:uid="{00000000-0005-0000-0000-00002D010000}"/>
    <cellStyle name="Normal 14" xfId="251" xr:uid="{00000000-0005-0000-0000-00002E010000}"/>
    <cellStyle name="Normal 15" xfId="252" xr:uid="{00000000-0005-0000-0000-00002F010000}"/>
    <cellStyle name="Normal 15 2" xfId="253" xr:uid="{00000000-0005-0000-0000-000030010000}"/>
    <cellStyle name="Normal 16" xfId="254" xr:uid="{00000000-0005-0000-0000-000031010000}"/>
    <cellStyle name="Normal 16 2" xfId="255" xr:uid="{00000000-0005-0000-0000-000032010000}"/>
    <cellStyle name="Normal 16 3" xfId="256" xr:uid="{00000000-0005-0000-0000-000033010000}"/>
    <cellStyle name="Normal 17" xfId="257" xr:uid="{00000000-0005-0000-0000-000034010000}"/>
    <cellStyle name="Normal 17 2" xfId="258" xr:uid="{00000000-0005-0000-0000-000035010000}"/>
    <cellStyle name="Normal 18" xfId="259" xr:uid="{00000000-0005-0000-0000-000036010000}"/>
    <cellStyle name="Normal 19" xfId="374" xr:uid="{00000000-0005-0000-0000-000037010000}"/>
    <cellStyle name="Normal 2" xfId="260" xr:uid="{00000000-0005-0000-0000-000038010000}"/>
    <cellStyle name="Normal 2 2" xfId="261" xr:uid="{00000000-0005-0000-0000-000039010000}"/>
    <cellStyle name="Normal 2 2 2" xfId="262" xr:uid="{00000000-0005-0000-0000-00003A010000}"/>
    <cellStyle name="Normal 2 2 2 2" xfId="263" xr:uid="{00000000-0005-0000-0000-00003B010000}"/>
    <cellStyle name="Normal 2 3" xfId="264" xr:uid="{00000000-0005-0000-0000-00003C010000}"/>
    <cellStyle name="Normal 2 3 2" xfId="265" xr:uid="{00000000-0005-0000-0000-00003D010000}"/>
    <cellStyle name="Normal 2 4" xfId="266" xr:uid="{00000000-0005-0000-0000-00003E010000}"/>
    <cellStyle name="Normal 2 4 2" xfId="267" xr:uid="{00000000-0005-0000-0000-00003F010000}"/>
    <cellStyle name="Normal 2 4 2 2" xfId="268" xr:uid="{00000000-0005-0000-0000-000040010000}"/>
    <cellStyle name="Normal 2 4 3" xfId="269" xr:uid="{00000000-0005-0000-0000-000041010000}"/>
    <cellStyle name="Normal 2 5" xfId="270" xr:uid="{00000000-0005-0000-0000-000042010000}"/>
    <cellStyle name="Normal 2 5 2" xfId="416" xr:uid="{00000000-0005-0000-0000-000043010000}"/>
    <cellStyle name="Normal 2 6" xfId="271" xr:uid="{00000000-0005-0000-0000-000044010000}"/>
    <cellStyle name="Normal 2 7" xfId="444" xr:uid="{00000000-0005-0000-0000-000045010000}"/>
    <cellStyle name="Normal 20" xfId="433" xr:uid="{00000000-0005-0000-0000-000046010000}"/>
    <cellStyle name="Normal 3" xfId="272" xr:uid="{00000000-0005-0000-0000-000047010000}"/>
    <cellStyle name="Normal 3 2" xfId="273" xr:uid="{00000000-0005-0000-0000-000048010000}"/>
    <cellStyle name="Normal 3 2 2" xfId="274" xr:uid="{00000000-0005-0000-0000-000049010000}"/>
    <cellStyle name="Normal 3 2 3" xfId="417" xr:uid="{00000000-0005-0000-0000-00004A010000}"/>
    <cellStyle name="Normal 3 3" xfId="275" xr:uid="{00000000-0005-0000-0000-00004B010000}"/>
    <cellStyle name="Normal 3 4" xfId="276" xr:uid="{00000000-0005-0000-0000-00004C010000}"/>
    <cellStyle name="Normal 3 5" xfId="277" xr:uid="{00000000-0005-0000-0000-00004D010000}"/>
    <cellStyle name="Normal 4" xfId="278" xr:uid="{00000000-0005-0000-0000-00004E010000}"/>
    <cellStyle name="Normal 4 2" xfId="279" xr:uid="{00000000-0005-0000-0000-00004F010000}"/>
    <cellStyle name="Normal 4 2 2" xfId="280" xr:uid="{00000000-0005-0000-0000-000050010000}"/>
    <cellStyle name="Normal 4 2 3" xfId="281" xr:uid="{00000000-0005-0000-0000-000051010000}"/>
    <cellStyle name="Normal 4 3" xfId="282" xr:uid="{00000000-0005-0000-0000-000052010000}"/>
    <cellStyle name="Normal 4 4" xfId="283" xr:uid="{00000000-0005-0000-0000-000053010000}"/>
    <cellStyle name="Normal 4 5" xfId="284" xr:uid="{00000000-0005-0000-0000-000054010000}"/>
    <cellStyle name="Normal 4 6" xfId="285" xr:uid="{00000000-0005-0000-0000-000055010000}"/>
    <cellStyle name="Normal 4 7" xfId="445" xr:uid="{00000000-0005-0000-0000-000056010000}"/>
    <cellStyle name="Normal 5" xfId="286" xr:uid="{00000000-0005-0000-0000-000057010000}"/>
    <cellStyle name="Normal 5 2" xfId="287" xr:uid="{00000000-0005-0000-0000-000058010000}"/>
    <cellStyle name="Normal 5 2 2" xfId="288" xr:uid="{00000000-0005-0000-0000-000059010000}"/>
    <cellStyle name="Normal 5 3" xfId="289" xr:uid="{00000000-0005-0000-0000-00005A010000}"/>
    <cellStyle name="Normal 5 4" xfId="446" xr:uid="{00000000-0005-0000-0000-00005B010000}"/>
    <cellStyle name="Normal 6" xfId="290" xr:uid="{00000000-0005-0000-0000-00005C010000}"/>
    <cellStyle name="Normal 6 2" xfId="291" xr:uid="{00000000-0005-0000-0000-00005D010000}"/>
    <cellStyle name="Normal 6 2 2" xfId="292" xr:uid="{00000000-0005-0000-0000-00005E010000}"/>
    <cellStyle name="Normal 6 3" xfId="293" xr:uid="{00000000-0005-0000-0000-00005F010000}"/>
    <cellStyle name="Normal 6 4" xfId="294" xr:uid="{00000000-0005-0000-0000-000060010000}"/>
    <cellStyle name="Normal 6 5" xfId="295" xr:uid="{00000000-0005-0000-0000-000061010000}"/>
    <cellStyle name="Normal 7" xfId="296" xr:uid="{00000000-0005-0000-0000-000062010000}"/>
    <cellStyle name="Normal 7 2" xfId="297" xr:uid="{00000000-0005-0000-0000-000063010000}"/>
    <cellStyle name="Normal 8" xfId="298" xr:uid="{00000000-0005-0000-0000-000064010000}"/>
    <cellStyle name="Normal 8 2" xfId="299" xr:uid="{00000000-0005-0000-0000-000065010000}"/>
    <cellStyle name="Normal 9" xfId="300" xr:uid="{00000000-0005-0000-0000-000066010000}"/>
    <cellStyle name="Normal 9 2" xfId="301" xr:uid="{00000000-0005-0000-0000-000067010000}"/>
    <cellStyle name="Normal 9 3" xfId="420" xr:uid="{00000000-0005-0000-0000-000068010000}"/>
    <cellStyle name="Normal 9 3 2" xfId="430" xr:uid="{00000000-0005-0000-0000-000069010000}"/>
    <cellStyle name="Normal 9 4" xfId="423" xr:uid="{00000000-0005-0000-0000-00006A010000}"/>
    <cellStyle name="Normal_Air Carrier 2010" xfId="428" xr:uid="{00000000-0005-0000-0000-00006B010000}"/>
    <cellStyle name="Normal_Econ2010" xfId="302" xr:uid="{00000000-0005-0000-0000-00006C010000}"/>
    <cellStyle name="Normal_Sheet2_1" xfId="429" xr:uid="{00000000-0005-0000-0000-000070010000}"/>
    <cellStyle name="Note" xfId="389" builtinId="10" customBuiltin="1"/>
    <cellStyle name="Note 2" xfId="303" xr:uid="{00000000-0005-0000-0000-000074010000}"/>
    <cellStyle name="Note 2 2" xfId="304" xr:uid="{00000000-0005-0000-0000-000075010000}"/>
    <cellStyle name="Note 2 2 2" xfId="305" xr:uid="{00000000-0005-0000-0000-000076010000}"/>
    <cellStyle name="Note 2 2 2 2" xfId="306" xr:uid="{00000000-0005-0000-0000-000077010000}"/>
    <cellStyle name="Note 2 3" xfId="307" xr:uid="{00000000-0005-0000-0000-000078010000}"/>
    <cellStyle name="Note 2 3 2" xfId="308" xr:uid="{00000000-0005-0000-0000-000079010000}"/>
    <cellStyle name="Note 3" xfId="309" xr:uid="{00000000-0005-0000-0000-00007A010000}"/>
    <cellStyle name="Note 3 2" xfId="310" xr:uid="{00000000-0005-0000-0000-00007B010000}"/>
    <cellStyle name="Note 4" xfId="311" xr:uid="{00000000-0005-0000-0000-00007C010000}"/>
    <cellStyle name="Note 4 2" xfId="312" xr:uid="{00000000-0005-0000-0000-00007D010000}"/>
    <cellStyle name="Note 5" xfId="313" xr:uid="{00000000-0005-0000-0000-00007E010000}"/>
    <cellStyle name="Note 6" xfId="314" xr:uid="{00000000-0005-0000-0000-00007F010000}"/>
    <cellStyle name="Note 7" xfId="315" xr:uid="{00000000-0005-0000-0000-000080010000}"/>
    <cellStyle name="Note 8" xfId="316" xr:uid="{00000000-0005-0000-0000-000081010000}"/>
    <cellStyle name="Note 9" xfId="317" xr:uid="{00000000-0005-0000-0000-000082010000}"/>
    <cellStyle name="Output" xfId="384" builtinId="21" customBuiltin="1"/>
    <cellStyle name="Output 2" xfId="318" xr:uid="{00000000-0005-0000-0000-000084010000}"/>
    <cellStyle name="Output 2 2" xfId="319" xr:uid="{00000000-0005-0000-0000-000085010000}"/>
    <cellStyle name="Output 2 2 2" xfId="320" xr:uid="{00000000-0005-0000-0000-000086010000}"/>
    <cellStyle name="Output 2 3" xfId="321" xr:uid="{00000000-0005-0000-0000-000087010000}"/>
    <cellStyle name="Output 3" xfId="322" xr:uid="{00000000-0005-0000-0000-000088010000}"/>
    <cellStyle name="Percent" xfId="427" builtinId="5"/>
    <cellStyle name="Percent 2" xfId="323" xr:uid="{00000000-0005-0000-0000-00008A010000}"/>
    <cellStyle name="Percent 2 2" xfId="324" xr:uid="{00000000-0005-0000-0000-00008B010000}"/>
    <cellStyle name="Percent 2 2 2" xfId="325" xr:uid="{00000000-0005-0000-0000-00008C010000}"/>
    <cellStyle name="Percent 2 3" xfId="326" xr:uid="{00000000-0005-0000-0000-00008D010000}"/>
    <cellStyle name="Percent 2 4" xfId="327" xr:uid="{00000000-0005-0000-0000-00008E010000}"/>
    <cellStyle name="Percent 2 5" xfId="328" xr:uid="{00000000-0005-0000-0000-00008F010000}"/>
    <cellStyle name="Percent 3" xfId="329" xr:uid="{00000000-0005-0000-0000-000090010000}"/>
    <cellStyle name="Percent 3 2" xfId="330" xr:uid="{00000000-0005-0000-0000-000091010000}"/>
    <cellStyle name="Percent 3 3" xfId="331" xr:uid="{00000000-0005-0000-0000-000092010000}"/>
    <cellStyle name="Percent 4" xfId="332" xr:uid="{00000000-0005-0000-0000-000093010000}"/>
    <cellStyle name="Percent 4 2" xfId="333" xr:uid="{00000000-0005-0000-0000-000094010000}"/>
    <cellStyle name="Percent 4 3" xfId="419" xr:uid="{00000000-0005-0000-0000-000095010000}"/>
    <cellStyle name="Percent 4 4" xfId="447" xr:uid="{00000000-0005-0000-0000-000096010000}"/>
    <cellStyle name="Percent 5" xfId="334" xr:uid="{00000000-0005-0000-0000-000097010000}"/>
    <cellStyle name="Percent 5 2" xfId="422" xr:uid="{00000000-0005-0000-0000-000098010000}"/>
    <cellStyle name="Percent 5 2 2" xfId="432" xr:uid="{00000000-0005-0000-0000-000099010000}"/>
    <cellStyle name="Percent 5 3" xfId="425" xr:uid="{00000000-0005-0000-0000-00009A010000}"/>
    <cellStyle name="Percent 6" xfId="335" xr:uid="{00000000-0005-0000-0000-00009B010000}"/>
    <cellStyle name="Percent 6 2" xfId="336" xr:uid="{00000000-0005-0000-0000-00009C010000}"/>
    <cellStyle name="Percent 7" xfId="337" xr:uid="{00000000-0005-0000-0000-00009D010000}"/>
    <cellStyle name="Percent 8" xfId="338" xr:uid="{00000000-0005-0000-0000-00009E010000}"/>
    <cellStyle name="Percent 8 2" xfId="339" xr:uid="{00000000-0005-0000-0000-00009F010000}"/>
    <cellStyle name="Style 21" xfId="340" xr:uid="{00000000-0005-0000-0000-0000A0010000}"/>
    <cellStyle name="Style 21 2" xfId="341" xr:uid="{00000000-0005-0000-0000-0000A1010000}"/>
    <cellStyle name="Style 21 2 2" xfId="342" xr:uid="{00000000-0005-0000-0000-0000A2010000}"/>
    <cellStyle name="Style 21 3" xfId="343" xr:uid="{00000000-0005-0000-0000-0000A3010000}"/>
    <cellStyle name="Style 22" xfId="344" xr:uid="{00000000-0005-0000-0000-0000A4010000}"/>
    <cellStyle name="Style 22 2" xfId="345" xr:uid="{00000000-0005-0000-0000-0000A5010000}"/>
    <cellStyle name="Style 22 3" xfId="346" xr:uid="{00000000-0005-0000-0000-0000A6010000}"/>
    <cellStyle name="Style 23" xfId="347" xr:uid="{00000000-0005-0000-0000-0000A7010000}"/>
    <cellStyle name="Style 23 2" xfId="348" xr:uid="{00000000-0005-0000-0000-0000A8010000}"/>
    <cellStyle name="Style 23 2 2" xfId="349" xr:uid="{00000000-0005-0000-0000-0000A9010000}"/>
    <cellStyle name="Style 23 2 3" xfId="350" xr:uid="{00000000-0005-0000-0000-0000AA010000}"/>
    <cellStyle name="Style 23 3" xfId="351" xr:uid="{00000000-0005-0000-0000-0000AB010000}"/>
    <cellStyle name="Style 23 3 2" xfId="352" xr:uid="{00000000-0005-0000-0000-0000AC010000}"/>
    <cellStyle name="Style 23 4" xfId="353" xr:uid="{00000000-0005-0000-0000-0000AD010000}"/>
    <cellStyle name="Style 24" xfId="354" xr:uid="{00000000-0005-0000-0000-0000AE010000}"/>
    <cellStyle name="Style 24 2" xfId="355" xr:uid="{00000000-0005-0000-0000-0000AF010000}"/>
    <cellStyle name="Style 24 3" xfId="356" xr:uid="{00000000-0005-0000-0000-0000B0010000}"/>
    <cellStyle name="Style 25" xfId="357" xr:uid="{00000000-0005-0000-0000-0000B1010000}"/>
    <cellStyle name="Style 25 2" xfId="358" xr:uid="{00000000-0005-0000-0000-0000B2010000}"/>
    <cellStyle name="Style 25 3" xfId="359" xr:uid="{00000000-0005-0000-0000-0000B3010000}"/>
    <cellStyle name="Style 26" xfId="360" xr:uid="{00000000-0005-0000-0000-0000B4010000}"/>
    <cellStyle name="Style 26 2" xfId="361" xr:uid="{00000000-0005-0000-0000-0000B5010000}"/>
    <cellStyle name="Style 26 3" xfId="362" xr:uid="{00000000-0005-0000-0000-0000B6010000}"/>
    <cellStyle name="Title" xfId="375" builtinId="15" customBuiltin="1"/>
    <cellStyle name="Title 2" xfId="363" xr:uid="{00000000-0005-0000-0000-0000B8010000}"/>
    <cellStyle name="Title 2 2" xfId="364" xr:uid="{00000000-0005-0000-0000-0000B9010000}"/>
    <cellStyle name="Total" xfId="391" builtinId="25" customBuiltin="1"/>
    <cellStyle name="Total 2" xfId="365" xr:uid="{00000000-0005-0000-0000-0000BB010000}"/>
    <cellStyle name="Total 2 2" xfId="366" xr:uid="{00000000-0005-0000-0000-0000BC010000}"/>
    <cellStyle name="Total 2 2 2" xfId="367" xr:uid="{00000000-0005-0000-0000-0000BD010000}"/>
    <cellStyle name="Total 2 3" xfId="368" xr:uid="{00000000-0005-0000-0000-0000BE010000}"/>
    <cellStyle name="Total 3" xfId="369" xr:uid="{00000000-0005-0000-0000-0000BF010000}"/>
    <cellStyle name="Warning Text" xfId="388" builtinId="11" customBuiltin="1"/>
    <cellStyle name="Warning Text 2" xfId="370" xr:uid="{00000000-0005-0000-0000-0000C1010000}"/>
    <cellStyle name="Warning Text 2 2" xfId="371" xr:uid="{00000000-0005-0000-0000-0000C2010000}"/>
    <cellStyle name="Warning Text 2 3" xfId="372" xr:uid="{00000000-0005-0000-0000-0000C3010000}"/>
    <cellStyle name="Warning Text 3" xfId="373" xr:uid="{00000000-0005-0000-0000-0000C4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_MINER/International/Intl%202011/111212%202012%20Intl%20forecast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Work/Mid%20Year%20FY06%20OMB%20Trust%20Fund%20Update/FY06%20Midterm%20OMB%20Update%20International%20Market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rminal%20Area%20Forecast%20Central%20File\International\FAA%20Forecast\Intl%202011\111115%20Intl%20forecast%20with%20INS%20data%20-%20SAS%20inpu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APO-100%20Shared\FY%202024%20National%20Forecast\FINAL%20TABLES%202024%20NAF-April%2022.xlsx" TargetMode="External"/><Relationship Id="rId1" Type="http://schemas.openxmlformats.org/officeDocument/2006/relationships/externalLinkPath" Target="/APO-100%20Shared/FY%202024%20National%20Forecast/FINAL%20TABLES%202024%20NAF-April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TABLE 3"/>
      <sheetName val="2012 TABLE 3"/>
      <sheetName val="2011 TABLE 4"/>
      <sheetName val="2012 TABLE 4"/>
      <sheetName val="2012 Tables 3 4 data"/>
      <sheetName val="2011 TABLE 5"/>
      <sheetName val="2012 TABLE 5"/>
      <sheetName val="2011 TABLE 6"/>
      <sheetName val="2012 TABLE 6 "/>
      <sheetName val="2011 TABLE 7"/>
      <sheetName val="2012 Table 7"/>
      <sheetName val="2011 TABLE 8"/>
      <sheetName val="2012 TABLE 8"/>
      <sheetName val="2012 table 8 data"/>
      <sheetName val="2011 TABLE 9"/>
      <sheetName val="2012 TABLE 9"/>
      <sheetName val="2012 Table 9 system data"/>
      <sheetName val="2012 Table 9 intl data"/>
      <sheetName val="2012 Table 9 data"/>
      <sheetName val="2011 TABLE 10"/>
      <sheetName val="2012 TABLE 10"/>
      <sheetName val="2011 TABLE 11"/>
      <sheetName val="2012 TABLE 11"/>
      <sheetName val="2011 TABLE 12"/>
      <sheetName val="2012 TABLE 12"/>
      <sheetName val="2012 Tables 5 7 10 12 Pax data"/>
      <sheetName val="2011 TABLE 13"/>
      <sheetName val="2012 TABLE 13"/>
      <sheetName val="Intl charts 4 &amp; 5"/>
      <sheetName val="2012 Table 13 LF data"/>
      <sheetName val="2012 Tables 6 10 13 ASMs data"/>
      <sheetName val="2012 Tables 5 6 7 11 13 RPMs"/>
      <sheetName val="2011 TABLE 14"/>
      <sheetName val="2012 TABLE 14"/>
      <sheetName val="2011 TABLE 15"/>
      <sheetName val="2012 TABLE 15"/>
      <sheetName val="2011 TABLE 16"/>
      <sheetName val="2012 TABLE 16"/>
      <sheetName val="Tables 14 15 16 data"/>
      <sheetName val="2011 TABLE 17"/>
      <sheetName val="2012 TABLE 17"/>
      <sheetName val="2011 TABLE 18"/>
      <sheetName val="2012 TABLE 18"/>
      <sheetName val="2011 TABLE 19"/>
      <sheetName val="2012 TABLE 19"/>
      <sheetName val="2011 TABLE 22"/>
      <sheetName val="2012 TABLE 22"/>
      <sheetName val="2011 TABLE 23"/>
      <sheetName val="2012 TABLE 23"/>
      <sheetName val="2011 TABLE 24"/>
      <sheetName val="2012 TABLE 24"/>
      <sheetName val="2012 Tables 23 24 system data"/>
      <sheetName val="2011 TABLE 25"/>
      <sheetName val="2012 TABLE 25"/>
      <sheetName val="Tables 23 24 25 intl data"/>
      <sheetName val="2012 Tables 23 24 25 data"/>
      <sheetName val="2011 U.S. Carrier data"/>
      <sheetName val="2011 PIVOT"/>
      <sheetName val="Intl tables 1 &amp;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02 Econ Assump"/>
      <sheetName val="Pacific Pax"/>
      <sheetName val="Atlantic Pax"/>
      <sheetName val="Latin Pax"/>
      <sheetName val="Canada Pax"/>
      <sheetName val="Total Int Pax"/>
      <sheetName val="Int Traffic History"/>
      <sheetName val="LATGDP"/>
      <sheetName val="US and Canada GDP"/>
      <sheetName val="Pacific GDP Detail"/>
      <sheetName val="European GDP Detail"/>
      <sheetName val="Middle East GDP Detail"/>
      <sheetName val="Africa GDP Detail"/>
      <sheetName val="Latin GDP Detail"/>
      <sheetName val="t100int"/>
      <sheetName val="QTRLY FCST"/>
      <sheetName val="INTPASS"/>
      <sheetName val="Sum Check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FISCAL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 pax data"/>
      <sheetName val="Real GDP"/>
      <sheetName val="Raw GDP data"/>
      <sheetName val="UK"/>
      <sheetName val="Germany"/>
      <sheetName val="France"/>
      <sheetName val="Netherlands"/>
      <sheetName val="Italy"/>
      <sheetName val="Ireland"/>
      <sheetName val="Spain"/>
      <sheetName val="Other Europe"/>
      <sheetName val="Mexico"/>
      <sheetName val="Dominican Rep"/>
      <sheetName val="Bahamas"/>
      <sheetName val="Jamaica"/>
      <sheetName val="Brazil"/>
      <sheetName val="Other LtnAm"/>
      <sheetName val="Japan"/>
      <sheetName val="S Korea"/>
      <sheetName val="Taiwan"/>
      <sheetName val="Hong Kong"/>
      <sheetName val="China"/>
      <sheetName val="India"/>
      <sheetName val="Other Pacific"/>
      <sheetName val="Pacific F41"/>
      <sheetName val="Atlantic F41"/>
      <sheetName val="Latin F41"/>
      <sheetName val="F41 data"/>
      <sheetName val="Exchange rates"/>
      <sheetName val="Transborder"/>
      <sheetName val="Transborder 2010"/>
      <sheetName val="Transborder 2009"/>
      <sheetName val="Transborder 2008"/>
      <sheetName val="Transborder 2007"/>
      <sheetName val="Transborder 2006"/>
      <sheetName val="Transborder 2005"/>
      <sheetName val="Transborder 2004"/>
      <sheetName val="Transborder 2003"/>
      <sheetName val="Transborder 2002"/>
      <sheetName val="Transborder 2001"/>
      <sheetName val="Transborder 2000"/>
      <sheetName val="Yield forecast"/>
      <sheetName val="DB Products yield"/>
      <sheetName val="Original yield data"/>
      <sheetName val="C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Source:  Email from Roger Schaufele to K. Lizotte dated 11/10/2011 04:59 PM (email is below).</v>
          </cell>
        </row>
        <row r="2">
          <cell r="A2" t="str">
            <v>Kathy - Attached is a file that contains summarized international Form 41 forecast information for each of the entities.  I have highlighted updated information in bold for each of the entities.  Data updated include FY 2010 asms, rpms, pax, yields and es</v>
          </cell>
        </row>
        <row r="3">
          <cell r="A3">
            <v>0</v>
          </cell>
        </row>
        <row r="4">
          <cell r="A4">
            <v>0</v>
          </cell>
        </row>
        <row r="5">
          <cell r="A5">
            <v>0</v>
          </cell>
        </row>
        <row r="6">
          <cell r="A6">
            <v>0</v>
          </cell>
        </row>
        <row r="7">
          <cell r="A7" t="str">
            <v xml:space="preserve"> </v>
          </cell>
        </row>
        <row r="8">
          <cell r="A8" t="str">
            <v>FY</v>
          </cell>
        </row>
        <row r="9">
          <cell r="A9" t="str">
            <v>1969</v>
          </cell>
        </row>
        <row r="10">
          <cell r="A10" t="str">
            <v>1970</v>
          </cell>
        </row>
        <row r="11">
          <cell r="A11" t="str">
            <v>1971</v>
          </cell>
        </row>
        <row r="12">
          <cell r="A12" t="str">
            <v>1972</v>
          </cell>
        </row>
        <row r="13">
          <cell r="A13" t="str">
            <v>1973</v>
          </cell>
        </row>
        <row r="14">
          <cell r="A14" t="str">
            <v>1974</v>
          </cell>
        </row>
        <row r="15">
          <cell r="A15" t="str">
            <v>1975</v>
          </cell>
        </row>
        <row r="16">
          <cell r="A16" t="str">
            <v>1976</v>
          </cell>
        </row>
        <row r="17">
          <cell r="A17" t="str">
            <v>1977</v>
          </cell>
        </row>
        <row r="18">
          <cell r="A18" t="str">
            <v>1978</v>
          </cell>
        </row>
        <row r="19">
          <cell r="A19" t="str">
            <v>1979</v>
          </cell>
        </row>
        <row r="20">
          <cell r="A20" t="str">
            <v>1980</v>
          </cell>
        </row>
        <row r="21">
          <cell r="A21" t="str">
            <v>1981</v>
          </cell>
        </row>
        <row r="22">
          <cell r="A22" t="str">
            <v>1982</v>
          </cell>
        </row>
        <row r="23">
          <cell r="A23" t="str">
            <v>1983</v>
          </cell>
        </row>
        <row r="24">
          <cell r="A24" t="str">
            <v>1984</v>
          </cell>
        </row>
        <row r="25">
          <cell r="A25" t="str">
            <v>1985</v>
          </cell>
        </row>
        <row r="26">
          <cell r="A26" t="str">
            <v>1986</v>
          </cell>
        </row>
        <row r="27">
          <cell r="A27" t="str">
            <v>1987</v>
          </cell>
        </row>
        <row r="28">
          <cell r="A28" t="str">
            <v>1988</v>
          </cell>
        </row>
        <row r="29">
          <cell r="A29" t="str">
            <v>1989</v>
          </cell>
        </row>
        <row r="30">
          <cell r="A30" t="str">
            <v>1990</v>
          </cell>
        </row>
        <row r="31">
          <cell r="A31" t="str">
            <v>1991</v>
          </cell>
        </row>
        <row r="32">
          <cell r="A32" t="str">
            <v>1992</v>
          </cell>
        </row>
        <row r="33">
          <cell r="A33" t="str">
            <v>1993</v>
          </cell>
        </row>
        <row r="34">
          <cell r="A34" t="str">
            <v>1994</v>
          </cell>
        </row>
        <row r="35">
          <cell r="A35" t="str">
            <v>1995</v>
          </cell>
        </row>
        <row r="36">
          <cell r="A36" t="str">
            <v>1996</v>
          </cell>
        </row>
        <row r="37">
          <cell r="A37" t="str">
            <v>1997</v>
          </cell>
        </row>
        <row r="38">
          <cell r="A38" t="str">
            <v>1998</v>
          </cell>
        </row>
        <row r="39">
          <cell r="A39">
            <v>1999</v>
          </cell>
        </row>
        <row r="40">
          <cell r="A40">
            <v>2000</v>
          </cell>
        </row>
        <row r="41">
          <cell r="A41" t="str">
            <v xml:space="preserve">2001 </v>
          </cell>
        </row>
        <row r="42">
          <cell r="A42" t="str">
            <v>2002</v>
          </cell>
        </row>
        <row r="43">
          <cell r="A43" t="str">
            <v>2003</v>
          </cell>
        </row>
        <row r="44">
          <cell r="A44">
            <v>2004</v>
          </cell>
        </row>
        <row r="45">
          <cell r="A45">
            <v>2005</v>
          </cell>
        </row>
        <row r="46">
          <cell r="A46">
            <v>2006</v>
          </cell>
        </row>
        <row r="47">
          <cell r="A47" t="str">
            <v>2007</v>
          </cell>
        </row>
        <row r="48">
          <cell r="A48">
            <v>2008</v>
          </cell>
        </row>
        <row r="49">
          <cell r="A49" t="str">
            <v>2009</v>
          </cell>
        </row>
        <row r="50">
          <cell r="A50" t="str">
            <v>2010</v>
          </cell>
        </row>
        <row r="51">
          <cell r="A51" t="str">
            <v>2011E</v>
          </cell>
        </row>
        <row r="53">
          <cell r="A53">
            <v>2012</v>
          </cell>
        </row>
        <row r="54">
          <cell r="A54">
            <v>2013</v>
          </cell>
        </row>
        <row r="55">
          <cell r="A55">
            <v>2014</v>
          </cell>
        </row>
        <row r="56">
          <cell r="A56">
            <v>2015</v>
          </cell>
        </row>
        <row r="57">
          <cell r="A57">
            <v>2016</v>
          </cell>
        </row>
        <row r="58">
          <cell r="A58">
            <v>2017</v>
          </cell>
        </row>
        <row r="59">
          <cell r="A59">
            <v>2018</v>
          </cell>
        </row>
        <row r="60">
          <cell r="A60">
            <v>2019</v>
          </cell>
        </row>
        <row r="61">
          <cell r="A61">
            <v>2020</v>
          </cell>
        </row>
        <row r="62">
          <cell r="A62">
            <v>2021</v>
          </cell>
        </row>
        <row r="63">
          <cell r="A63">
            <v>2022</v>
          </cell>
        </row>
        <row r="64">
          <cell r="A64">
            <v>2023</v>
          </cell>
        </row>
        <row r="65">
          <cell r="A65">
            <v>2024</v>
          </cell>
        </row>
        <row r="66">
          <cell r="A66">
            <v>2025</v>
          </cell>
        </row>
        <row r="67">
          <cell r="A67">
            <v>2026</v>
          </cell>
        </row>
        <row r="68">
          <cell r="A68">
            <v>2027</v>
          </cell>
        </row>
        <row r="69">
          <cell r="A69">
            <v>2028</v>
          </cell>
        </row>
        <row r="70">
          <cell r="A70">
            <v>2029</v>
          </cell>
        </row>
        <row r="71">
          <cell r="A71">
            <v>2030</v>
          </cell>
        </row>
        <row r="72">
          <cell r="A72">
            <v>2031</v>
          </cell>
        </row>
        <row r="73">
          <cell r="A73">
            <v>2032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 t="str">
            <v xml:space="preserve"> </v>
          </cell>
          <cell r="CD76">
            <v>0</v>
          </cell>
          <cell r="CE76">
            <v>0</v>
          </cell>
          <cell r="CF76" t="str">
            <v>LOAD</v>
          </cell>
          <cell r="CG76" t="str">
            <v>ENPLANE-</v>
          </cell>
          <cell r="CH76" t="str">
            <v>TRIP</v>
          </cell>
          <cell r="CI76" t="str">
            <v>MILES</v>
          </cell>
          <cell r="CJ76" t="str">
            <v>SEATS</v>
          </cell>
          <cell r="CK76" t="str">
            <v>PSGR.</v>
          </cell>
          <cell r="CL76" t="str">
            <v>PSGR.</v>
          </cell>
          <cell r="CM76" t="str">
            <v>REAL</v>
          </cell>
          <cell r="CN76" t="str">
            <v>PSGR.</v>
          </cell>
          <cell r="CO76" t="str">
            <v>REAL</v>
          </cell>
          <cell r="CP76" t="str">
            <v>JET</v>
          </cell>
          <cell r="CQ76" t="str">
            <v>REAL</v>
          </cell>
        </row>
        <row r="77">
          <cell r="A77" t="str">
            <v xml:space="preserve"> </v>
          </cell>
          <cell r="CD77" t="str">
            <v>ASM'S</v>
          </cell>
          <cell r="CE77" t="str">
            <v>RPM'S</v>
          </cell>
          <cell r="CF77" t="str">
            <v>FACTOR</v>
          </cell>
          <cell r="CG77" t="str">
            <v>MENTS</v>
          </cell>
          <cell r="CH77" t="str">
            <v>LENGTH</v>
          </cell>
          <cell r="CI77" t="str">
            <v>FLOWN</v>
          </cell>
          <cell r="CJ77" t="str">
            <v>PER/AC</v>
          </cell>
          <cell r="CK77" t="str">
            <v>REVENUES</v>
          </cell>
          <cell r="CL77" t="str">
            <v>YIELD</v>
          </cell>
          <cell r="CM77" t="str">
            <v>YIELD</v>
          </cell>
          <cell r="CN77" t="str">
            <v>RASM</v>
          </cell>
          <cell r="CO77" t="str">
            <v>RASM</v>
          </cell>
          <cell r="CP77" t="str">
            <v>FUEL</v>
          </cell>
          <cell r="CQ77" t="str">
            <v>JET FUEL</v>
          </cell>
        </row>
        <row r="78">
          <cell r="A78" t="str">
            <v>FY</v>
          </cell>
          <cell r="CD78" t="str">
            <v>(%)</v>
          </cell>
          <cell r="CE78" t="str">
            <v>(%)</v>
          </cell>
          <cell r="CF78" t="str">
            <v>(PTS)</v>
          </cell>
          <cell r="CG78" t="str">
            <v>(%)</v>
          </cell>
          <cell r="CH78" t="str">
            <v>(MILES)</v>
          </cell>
          <cell r="CI78" t="str">
            <v>(%)</v>
          </cell>
          <cell r="CJ78" t="str">
            <v>(SEATS)</v>
          </cell>
          <cell r="CK78" t="str">
            <v>(%)</v>
          </cell>
          <cell r="CL78" t="str">
            <v>(%)</v>
          </cell>
          <cell r="CM78" t="str">
            <v>(%)</v>
          </cell>
          <cell r="CN78" t="str">
            <v>(%)</v>
          </cell>
          <cell r="CO78" t="str">
            <v>(%)</v>
          </cell>
          <cell r="CP78" t="str">
            <v>(%)</v>
          </cell>
          <cell r="CQ78" t="str">
            <v>(%)</v>
          </cell>
        </row>
        <row r="79">
          <cell r="A79" t="str">
            <v>1969/70</v>
          </cell>
          <cell r="CD79">
            <v>9.1865510206594827</v>
          </cell>
          <cell r="CE79">
            <v>6.3978611871703617</v>
          </cell>
          <cell r="CF79">
            <v>-1.2979820156422406</v>
          </cell>
          <cell r="CG79">
            <v>-0.64507195033292053</v>
          </cell>
          <cell r="CH79">
            <v>50.637902329605254</v>
          </cell>
          <cell r="CI79">
            <v>5.2357044998385893</v>
          </cell>
          <cell r="CJ79">
            <v>3.9316993835168432</v>
          </cell>
          <cell r="CK79">
            <v>10.777768533893383</v>
          </cell>
          <cell r="CL79">
            <v>4.1165370223167352</v>
          </cell>
          <cell r="CM79">
            <v>-1.7255827149076697</v>
          </cell>
          <cell r="CN79">
            <v>1.4573383794610706</v>
          </cell>
          <cell r="CO79">
            <v>-4.2355701246496569</v>
          </cell>
          <cell r="CP79">
            <v>0</v>
          </cell>
          <cell r="CQ79">
            <v>0</v>
          </cell>
        </row>
        <row r="80">
          <cell r="A80" t="str">
            <v>1970/71</v>
          </cell>
          <cell r="CD80">
            <v>4.0143309886953693</v>
          </cell>
          <cell r="CE80">
            <v>0.68322604154014144</v>
          </cell>
          <cell r="CF80">
            <v>-1.5859755759604681</v>
          </cell>
          <cell r="CG80">
            <v>-1.1742433041417866</v>
          </cell>
          <cell r="CH80">
            <v>14.378267065943533</v>
          </cell>
          <cell r="CI80">
            <v>-4.2091735653998263</v>
          </cell>
          <cell r="CJ80">
            <v>9.328081037699306</v>
          </cell>
          <cell r="CK80">
            <v>4.7348881993258818</v>
          </cell>
          <cell r="CL80">
            <v>4.0241679940947739</v>
          </cell>
          <cell r="CM80">
            <v>-0.68456718503990821</v>
          </cell>
          <cell r="CN80">
            <v>0.69274801249150642</v>
          </cell>
          <cell r="CO80">
            <v>-3.8651878402333861</v>
          </cell>
          <cell r="CP80">
            <v>0</v>
          </cell>
          <cell r="CQ80">
            <v>0</v>
          </cell>
        </row>
        <row r="81">
          <cell r="A81" t="str">
            <v>1971/72</v>
          </cell>
          <cell r="CD81">
            <v>2.8777446462455947</v>
          </cell>
          <cell r="CE81">
            <v>12.035166028289645</v>
          </cell>
          <cell r="CF81">
            <v>4.2669452076073711</v>
          </cell>
          <cell r="CG81">
            <v>9.8034952460422922</v>
          </cell>
          <cell r="CH81">
            <v>15.840029140353522</v>
          </cell>
          <cell r="CI81">
            <v>-0.47415940011735769</v>
          </cell>
          <cell r="CJ81">
            <v>3.9736011857863218</v>
          </cell>
          <cell r="CK81">
            <v>13.563895229563027</v>
          </cell>
          <cell r="CL81">
            <v>1.364508355249261</v>
          </cell>
          <cell r="CM81">
            <v>-1.8948005950802815</v>
          </cell>
          <cell r="CN81">
            <v>10.387232554584802</v>
          </cell>
          <cell r="CO81">
            <v>6.8378038550804821</v>
          </cell>
          <cell r="CP81">
            <v>0</v>
          </cell>
          <cell r="CQ81">
            <v>0</v>
          </cell>
        </row>
        <row r="82">
          <cell r="A82" t="str">
            <v>1972/73</v>
          </cell>
          <cell r="CD82">
            <v>9.1769516963711606</v>
          </cell>
          <cell r="CE82">
            <v>8.2434887946698954</v>
          </cell>
          <cell r="CF82">
            <v>-0.446338477412624</v>
          </cell>
          <cell r="CG82">
            <v>7.0540573807778228</v>
          </cell>
          <cell r="CH82">
            <v>8.8352020011311652</v>
          </cell>
          <cell r="CI82">
            <v>4.330784065799631</v>
          </cell>
          <cell r="CJ82">
            <v>5.6650023567771939</v>
          </cell>
          <cell r="CK82">
            <v>11.761577311697668</v>
          </cell>
          <cell r="CL82">
            <v>3.2501617937512384</v>
          </cell>
          <cell r="CM82">
            <v>-1.6514538503625498</v>
          </cell>
          <cell r="CN82">
            <v>2.3673729438009161</v>
          </cell>
          <cell r="CO82">
            <v>-2.4923338881406409</v>
          </cell>
          <cell r="CP82">
            <v>0</v>
          </cell>
          <cell r="CQ82">
            <v>0</v>
          </cell>
        </row>
        <row r="83">
          <cell r="A83" t="str">
            <v>1973/74</v>
          </cell>
          <cell r="CD83">
            <v>-5.4869062099768939</v>
          </cell>
          <cell r="CE83">
            <v>1.8434583651975034</v>
          </cell>
          <cell r="CF83">
            <v>4.0142335998341068</v>
          </cell>
          <cell r="CG83">
            <v>4.003739289534991</v>
          </cell>
          <cell r="CH83">
            <v>-16.70091006308769</v>
          </cell>
          <cell r="CI83">
            <v>-9.2549409679385306</v>
          </cell>
          <cell r="CJ83">
            <v>5.2993736196662411</v>
          </cell>
          <cell r="CK83">
            <v>14.501693705380436</v>
          </cell>
          <cell r="CL83">
            <v>12.429109874482203</v>
          </cell>
          <cell r="CM83">
            <v>2.1087743366298817</v>
          </cell>
          <cell r="CN83">
            <v>21.1490272022683</v>
          </cell>
          <cell r="CO83">
            <v>10.028254190655339</v>
          </cell>
          <cell r="CP83">
            <v>0</v>
          </cell>
          <cell r="CQ83">
            <v>0</v>
          </cell>
        </row>
        <row r="84">
          <cell r="A84" t="str">
            <v>1974/75</v>
          </cell>
          <cell r="CD84">
            <v>4.2818182746751088</v>
          </cell>
          <cell r="CE84">
            <v>-2.0988498449366344</v>
          </cell>
          <cell r="CF84">
            <v>-3.4124615491714678</v>
          </cell>
          <cell r="CG84">
            <v>-2.8469528519997844</v>
          </cell>
          <cell r="CH84">
            <v>6.0627270867870493</v>
          </cell>
          <cell r="CI84">
            <v>1.2962103914970768</v>
          </cell>
          <cell r="CJ84">
            <v>3.9177903248119037</v>
          </cell>
          <cell r="CK84">
            <v>5.524107651489274</v>
          </cell>
          <cell r="CL84">
            <v>7.7863819621649677</v>
          </cell>
          <cell r="CM84">
            <v>-2.2872704418639977</v>
          </cell>
          <cell r="CN84">
            <v>1.1912808938006725</v>
          </cell>
          <cell r="CO84">
            <v>-8.2659972102219861</v>
          </cell>
          <cell r="CP84">
            <v>0</v>
          </cell>
          <cell r="CQ84">
            <v>0</v>
          </cell>
        </row>
        <row r="85">
          <cell r="A85" t="str">
            <v>1975/76</v>
          </cell>
          <cell r="CD85">
            <v>2.6965257621219596</v>
          </cell>
          <cell r="CE85">
            <v>9.765785765062418</v>
          </cell>
          <cell r="CF85">
            <v>3.6041894234523539</v>
          </cell>
          <cell r="CG85">
            <v>8.5660287744157024</v>
          </cell>
          <cell r="CH85">
            <v>8.7678628843706292</v>
          </cell>
          <cell r="CI85">
            <v>0.4021023699020132</v>
          </cell>
          <cell r="CJ85">
            <v>3.1271432098778007</v>
          </cell>
          <cell r="CK85">
            <v>12.356455246620545</v>
          </cell>
          <cell r="CL85">
            <v>2.3601794161097311</v>
          </cell>
          <cell r="CM85">
            <v>-3.7243791290815009</v>
          </cell>
          <cell r="CN85">
            <v>9.4062865445653685</v>
          </cell>
          <cell r="CO85">
            <v>2.9028888415753684</v>
          </cell>
          <cell r="CP85">
            <v>0</v>
          </cell>
          <cell r="CQ85">
            <v>0</v>
          </cell>
        </row>
        <row r="86">
          <cell r="A86" t="str">
            <v>1976/77</v>
          </cell>
          <cell r="CD86">
            <v>7.7668483064264882</v>
          </cell>
          <cell r="CE86">
            <v>6.6165985899890423</v>
          </cell>
          <cell r="CF86">
            <v>-0.59732074282045033</v>
          </cell>
          <cell r="CG86">
            <v>6.5763450268413015</v>
          </cell>
          <cell r="CH86">
            <v>0.30297790473321129</v>
          </cell>
          <cell r="CI86">
            <v>4.7719064664325517</v>
          </cell>
          <cell r="CJ86">
            <v>4.0010456536980428</v>
          </cell>
          <cell r="CK86">
            <v>13.473864057139151</v>
          </cell>
          <cell r="CL86">
            <v>6.4317053421679926</v>
          </cell>
          <cell r="CM86">
            <v>0.29170055011391582</v>
          </cell>
          <cell r="CN86">
            <v>5.2957062773936192</v>
          </cell>
          <cell r="CO86">
            <v>-0.77876315863981693</v>
          </cell>
          <cell r="CP86">
            <v>0</v>
          </cell>
          <cell r="CQ86">
            <v>0</v>
          </cell>
        </row>
        <row r="87">
          <cell r="A87" t="str">
            <v>1977/78</v>
          </cell>
          <cell r="CD87">
            <v>5.8158195957188186</v>
          </cell>
          <cell r="CE87">
            <v>16.619776847085909</v>
          </cell>
          <cell r="CF87">
            <v>5.6529161249479145</v>
          </cell>
          <cell r="CG87">
            <v>13.928737883173902</v>
          </cell>
          <cell r="CH87">
            <v>18.954753963805501</v>
          </cell>
          <cell r="CI87">
            <v>3.4804830976966405</v>
          </cell>
          <cell r="CJ87">
            <v>3.2490868089913079</v>
          </cell>
          <cell r="CK87">
            <v>17.721229466528566</v>
          </cell>
          <cell r="CL87">
            <v>0.94448184452189388</v>
          </cell>
          <cell r="CM87">
            <v>-5.6946958730351049</v>
          </cell>
          <cell r="CN87">
            <v>11.251068050406566</v>
          </cell>
          <cell r="CO87">
            <v>3.9340201191256918</v>
          </cell>
          <cell r="CP87">
            <v>0</v>
          </cell>
          <cell r="CQ87">
            <v>0</v>
          </cell>
        </row>
        <row r="88">
          <cell r="A88" t="str">
            <v>1978/79</v>
          </cell>
          <cell r="CD88">
            <v>12.669019699681616</v>
          </cell>
          <cell r="CE88">
            <v>16.677860781760458</v>
          </cell>
          <cell r="CF88">
            <v>2.1710819429220081</v>
          </cell>
          <cell r="CG88">
            <v>15.196814339973885</v>
          </cell>
          <cell r="CH88">
            <v>10.560842832574167</v>
          </cell>
          <cell r="CI88">
            <v>10.143739644125249</v>
          </cell>
          <cell r="CJ88">
            <v>3.3752984446695962</v>
          </cell>
          <cell r="CK88">
            <v>20.517382804481766</v>
          </cell>
          <cell r="CL88">
            <v>3.2907031351071314</v>
          </cell>
          <cell r="CM88">
            <v>-6.373709708501762</v>
          </cell>
          <cell r="CN88">
            <v>6.9658572744485614</v>
          </cell>
          <cell r="CO88">
            <v>-3.0424220139461333</v>
          </cell>
          <cell r="CP88">
            <v>0</v>
          </cell>
          <cell r="CQ88">
            <v>0</v>
          </cell>
        </row>
        <row r="89">
          <cell r="A89" t="str">
            <v>1979/80</v>
          </cell>
          <cell r="CD89">
            <v>7.8348938950035585</v>
          </cell>
          <cell r="CE89">
            <v>0.79062682335619971</v>
          </cell>
          <cell r="CF89">
            <v>-4.1278350156046741</v>
          </cell>
          <cell r="CG89">
            <v>-1.5019466662322678</v>
          </cell>
          <cell r="CH89">
            <v>19.364842944372413</v>
          </cell>
          <cell r="CI89">
            <v>4.7305392122338752</v>
          </cell>
          <cell r="CJ89">
            <v>4.463804253456999</v>
          </cell>
          <cell r="CK89">
            <v>24.388761749898215</v>
          </cell>
          <cell r="CL89">
            <v>23.413025268609221</v>
          </cell>
          <cell r="CM89">
            <v>8.6805953771916364</v>
          </cell>
          <cell r="CN89">
            <v>15.351123608479433</v>
          </cell>
          <cell r="CO89">
            <v>1.5810832277383557</v>
          </cell>
          <cell r="CP89">
            <v>0</v>
          </cell>
          <cell r="CQ89">
            <v>0</v>
          </cell>
        </row>
        <row r="90">
          <cell r="A90" t="str">
            <v>1980/81</v>
          </cell>
          <cell r="CD90">
            <v>-2.9658712547987465</v>
          </cell>
          <cell r="CE90">
            <v>-3.5433162642878768</v>
          </cell>
          <cell r="CF90">
            <v>-0.3514736611890541</v>
          </cell>
          <cell r="CG90">
            <v>-5.4517489456710528</v>
          </cell>
          <cell r="CH90">
            <v>17.184393325374003</v>
          </cell>
          <cell r="CI90">
            <v>-4.2556333192196423</v>
          </cell>
          <cell r="CJ90">
            <v>2.0887645599381983</v>
          </cell>
          <cell r="CK90">
            <v>14.178922966016705</v>
          </cell>
          <cell r="CL90">
            <v>18.373262011436033</v>
          </cell>
          <cell r="CM90">
            <v>6.5425947224204251</v>
          </cell>
          <cell r="CN90">
            <v>17.668828939388348</v>
          </cell>
          <cell r="CO90">
            <v>5.9085653307407782</v>
          </cell>
          <cell r="CP90">
            <v>0</v>
          </cell>
          <cell r="CQ90">
            <v>0</v>
          </cell>
        </row>
        <row r="91">
          <cell r="A91" t="str">
            <v>1981/82</v>
          </cell>
          <cell r="CD91">
            <v>2.9146348961609503</v>
          </cell>
          <cell r="CE91">
            <v>3.4382476859497579</v>
          </cell>
          <cell r="CF91">
            <v>0.29870850470184962</v>
          </cell>
          <cell r="CG91">
            <v>2.3145572919399893</v>
          </cell>
          <cell r="CH91">
            <v>9.53891380874677</v>
          </cell>
          <cell r="CI91">
            <v>-1.3783466900540886</v>
          </cell>
          <cell r="CJ91">
            <v>6.8405520031969616</v>
          </cell>
          <cell r="CK91">
            <v>0.82547564176340682</v>
          </cell>
          <cell r="CL91">
            <v>-2.5259245033993682</v>
          </cell>
          <cell r="CM91">
            <v>-9.2714469633609742</v>
          </cell>
          <cell r="CN91">
            <v>-2.02999238787126</v>
          </cell>
          <cell r="CO91">
            <v>-8.8098349601998365</v>
          </cell>
          <cell r="CP91">
            <v>0</v>
          </cell>
          <cell r="CQ91">
            <v>0</v>
          </cell>
        </row>
        <row r="92">
          <cell r="A92" t="str">
            <v>1982/83</v>
          </cell>
          <cell r="CD92">
            <v>4.7912295980385711</v>
          </cell>
          <cell r="CE92">
            <v>7.3823412590244608</v>
          </cell>
          <cell r="CF92">
            <v>1.4590819634255112</v>
          </cell>
          <cell r="CG92">
            <v>6.5510037304374213</v>
          </cell>
          <cell r="CH92">
            <v>6.8509887110567433</v>
          </cell>
          <cell r="CI92">
            <v>2.8622944704133513</v>
          </cell>
          <cell r="CJ92">
            <v>3.0751809476104768</v>
          </cell>
          <cell r="CK92">
            <v>3.5601855560556617</v>
          </cell>
          <cell r="CL92">
            <v>-3.5593894286110817</v>
          </cell>
          <cell r="CM92">
            <v>-6.7808556273447067</v>
          </cell>
          <cell r="CN92">
            <v>-1.1747586574802016</v>
          </cell>
          <cell r="CO92">
            <v>-4.4758801734100189</v>
          </cell>
          <cell r="CP92">
            <v>-8.3416285088592446</v>
          </cell>
          <cell r="CQ92">
            <v>-11.403350576360138</v>
          </cell>
        </row>
        <row r="93">
          <cell r="A93" t="str">
            <v>1983/84</v>
          </cell>
          <cell r="CD93">
            <v>10.072098622495297</v>
          </cell>
          <cell r="CE93">
            <v>7.858645198723524</v>
          </cell>
          <cell r="CF93">
            <v>-1.2159607871692728</v>
          </cell>
          <cell r="CG93">
            <v>7.9366403737909819</v>
          </cell>
          <cell r="CH93">
            <v>-0.63945144868750958</v>
          </cell>
          <cell r="CI93">
            <v>9.9247007537251122</v>
          </cell>
          <cell r="CJ93">
            <v>0.22401335046387771</v>
          </cell>
          <cell r="CK93">
            <v>14.957857022273501</v>
          </cell>
          <cell r="CL93">
            <v>6.5819590172582654</v>
          </cell>
          <cell r="CM93">
            <v>2.3431981330314988</v>
          </cell>
          <cell r="CN93">
            <v>4.4386892417982438</v>
          </cell>
          <cell r="CO93">
            <v>0.2851661236280556</v>
          </cell>
          <cell r="CP93">
            <v>-6.3423110338835853</v>
          </cell>
          <cell r="CQ93">
            <v>-10.067074137856613</v>
          </cell>
        </row>
        <row r="94">
          <cell r="A94" t="str">
            <v>1984/85</v>
          </cell>
          <cell r="CD94">
            <v>6.5236316549629025</v>
          </cell>
          <cell r="CE94">
            <v>11.013310650201213</v>
          </cell>
          <cell r="CF94">
            <v>2.4973158262288138</v>
          </cell>
          <cell r="CG94">
            <v>11.381596551211537</v>
          </cell>
          <cell r="CH94">
            <v>-2.9239265151774134</v>
          </cell>
          <cell r="CI94">
            <v>6.7614290946403477</v>
          </cell>
          <cell r="CJ94">
            <v>-0.37260848474565478</v>
          </cell>
          <cell r="CK94">
            <v>6.2798181997177682</v>
          </cell>
          <cell r="CL94">
            <v>-4.2638963046499168</v>
          </cell>
          <cell r="CM94">
            <v>-7.6667497678435614</v>
          </cell>
          <cell r="CN94">
            <v>-0.22888203439672683</v>
          </cell>
          <cell r="CO94">
            <v>-3.7751564407202398</v>
          </cell>
          <cell r="CP94">
            <v>-5.5078849721706842</v>
          </cell>
          <cell r="CQ94">
            <v>-8.8665219801081445</v>
          </cell>
        </row>
        <row r="95">
          <cell r="A95" t="str">
            <v>1985/86</v>
          </cell>
          <cell r="CD95">
            <v>11.076818795561039</v>
          </cell>
          <cell r="CE95">
            <v>8.1412749706227814</v>
          </cell>
          <cell r="CF95">
            <v>-1.6319181336202533</v>
          </cell>
          <cell r="CG95">
            <v>7.4036675991372869</v>
          </cell>
          <cell r="CH95">
            <v>6.0528867924239194</v>
          </cell>
          <cell r="CI95">
            <v>9.3357365977574602</v>
          </cell>
          <cell r="CJ95">
            <v>2.6579614007061707</v>
          </cell>
          <cell r="CK95">
            <v>0.59229408338399292</v>
          </cell>
          <cell r="CL95">
            <v>-6.9806656979858435</v>
          </cell>
          <cell r="CM95">
            <v>-9.235422029111696</v>
          </cell>
          <cell r="CN95">
            <v>-9.4389854029525484</v>
          </cell>
          <cell r="CO95">
            <v>-11.634152918911145</v>
          </cell>
          <cell r="CP95">
            <v>-20.787826727205793</v>
          </cell>
          <cell r="CQ95">
            <v>-22.707902274179514</v>
          </cell>
        </row>
        <row r="96">
          <cell r="A96" t="str">
            <v>1986/87</v>
          </cell>
          <cell r="CD96">
            <v>7.2887380411312597</v>
          </cell>
          <cell r="CE96">
            <v>11.222778350163987</v>
          </cell>
          <cell r="CF96">
            <v>2.2043774204510527</v>
          </cell>
          <cell r="CG96">
            <v>9.0171495230436882</v>
          </cell>
          <cell r="CH96">
            <v>17.954213925975182</v>
          </cell>
          <cell r="CI96">
            <v>8.1427601510890781</v>
          </cell>
          <cell r="CJ96">
            <v>-1.3391354050739039</v>
          </cell>
          <cell r="CK96">
            <v>10.409922976048946</v>
          </cell>
          <cell r="CL96">
            <v>-0.7308353434185233</v>
          </cell>
          <cell r="CM96">
            <v>-3.4466065297453108</v>
          </cell>
          <cell r="CN96">
            <v>2.9091449782186363</v>
          </cell>
          <cell r="CO96">
            <v>9.3792479703935783E-2</v>
          </cell>
          <cell r="CP96">
            <v>-19.395817195972111</v>
          </cell>
          <cell r="CQ96">
            <v>-21.60095831823179</v>
          </cell>
        </row>
        <row r="97">
          <cell r="A97" t="str">
            <v>1987/88</v>
          </cell>
          <cell r="CD97">
            <v>4.6169781052371572</v>
          </cell>
          <cell r="CE97">
            <v>4.5129536621670185</v>
          </cell>
          <cell r="CF97">
            <v>-6.1968946949157555E-2</v>
          </cell>
          <cell r="CG97">
            <v>0.95300616405291638</v>
          </cell>
          <cell r="CH97">
            <v>31.926553829353566</v>
          </cell>
          <cell r="CI97">
            <v>3.5829861454210299</v>
          </cell>
          <cell r="CJ97">
            <v>1.6793385204108517</v>
          </cell>
          <cell r="CK97">
            <v>13.0439594523859</v>
          </cell>
          <cell r="CL97">
            <v>8.1626300772198679</v>
          </cell>
          <cell r="CM97">
            <v>3.8804866480935063</v>
          </cell>
          <cell r="CN97">
            <v>8.0550800642241747</v>
          </cell>
          <cell r="CO97">
            <v>3.7771945251022121</v>
          </cell>
          <cell r="CP97">
            <v>7.9377282337113053</v>
          </cell>
          <cell r="CQ97">
            <v>3.6644886371812069</v>
          </cell>
        </row>
        <row r="98">
          <cell r="A98" t="str">
            <v>1988/89</v>
          </cell>
          <cell r="CD98">
            <v>1.6874478794800973</v>
          </cell>
          <cell r="CE98">
            <v>3.0669831924549973</v>
          </cell>
          <cell r="CF98">
            <v>0.8446451888924571</v>
          </cell>
          <cell r="CG98">
            <v>0.75975725514061399</v>
          </cell>
          <cell r="CH98">
            <v>21.462563068358918</v>
          </cell>
          <cell r="CI98">
            <v>1.1468554393774699</v>
          </cell>
          <cell r="CJ98">
            <v>0.90811498428237769</v>
          </cell>
          <cell r="CK98">
            <v>8.3706731763575135</v>
          </cell>
          <cell r="CL98">
            <v>5.145867104695423</v>
          </cell>
          <cell r="CM98">
            <v>0.41265861670687354</v>
          </cell>
          <cell r="CN98">
            <v>6.5723208087573814</v>
          </cell>
          <cell r="CO98">
            <v>1.7748995945276125</v>
          </cell>
          <cell r="CP98">
            <v>0.44515669515670098</v>
          </cell>
          <cell r="CQ98">
            <v>-4.0764463058767682</v>
          </cell>
        </row>
        <row r="99">
          <cell r="A99" t="str">
            <v>1989/90</v>
          </cell>
          <cell r="CD99">
            <v>6.3064447647930955</v>
          </cell>
          <cell r="CE99">
            <v>5.842908557111115</v>
          </cell>
          <cell r="CF99">
            <v>-0.2751598881367201</v>
          </cell>
          <cell r="CG99">
            <v>2.7342643203381423</v>
          </cell>
          <cell r="CH99">
            <v>29.011269327307673</v>
          </cell>
          <cell r="CI99">
            <v>5.9264067704035917</v>
          </cell>
          <cell r="CJ99">
            <v>0.61285960719590094</v>
          </cell>
          <cell r="CK99">
            <v>7.2165070884221638</v>
          </cell>
          <cell r="CL99">
            <v>1.2977709607912891</v>
          </cell>
          <cell r="CM99">
            <v>-3.5303056760548568</v>
          </cell>
          <cell r="CN99">
            <v>0.85607446062432313</v>
          </cell>
          <cell r="CO99">
            <v>-3.9509499404933535</v>
          </cell>
          <cell r="CP99">
            <v>19.872363056195731</v>
          </cell>
          <cell r="CQ99">
            <v>14.158980125991194</v>
          </cell>
        </row>
        <row r="100">
          <cell r="A100" t="str">
            <v>1990/91</v>
          </cell>
          <cell r="CD100">
            <v>-0.9361619785519637</v>
          </cell>
          <cell r="CE100">
            <v>-1.6661830588998283</v>
          </cell>
          <cell r="CF100">
            <v>-0.46300265129455198</v>
          </cell>
          <cell r="CG100">
            <v>-3.1384196094827344</v>
          </cell>
          <cell r="CH100">
            <v>15.013554286012891</v>
          </cell>
          <cell r="CI100">
            <v>-0.74291696466856072</v>
          </cell>
          <cell r="CJ100">
            <v>-0.33376467063075665</v>
          </cell>
          <cell r="CK100">
            <v>-5.9603007176234346E-2</v>
          </cell>
          <cell r="CL100">
            <v>1.6338021869789721</v>
          </cell>
          <cell r="CM100">
            <v>-3.2470764214653447</v>
          </cell>
          <cell r="CN100">
            <v>0.88484253071834384</v>
          </cell>
          <cell r="CO100">
            <v>-3.9600679147115958</v>
          </cell>
          <cell r="CP100">
            <v>17.42088139603668</v>
          </cell>
          <cell r="CQ100">
            <v>11.781841471738574</v>
          </cell>
        </row>
        <row r="101">
          <cell r="A101" t="str">
            <v>1991/92</v>
          </cell>
          <cell r="CD101">
            <v>3.7295450944531794</v>
          </cell>
          <cell r="CE101">
            <v>6.1682189898190742</v>
          </cell>
          <cell r="CF101">
            <v>1.4662304349499777</v>
          </cell>
          <cell r="CG101">
            <v>3.5757296077366663</v>
          </cell>
          <cell r="CH101">
            <v>25.099658077550203</v>
          </cell>
          <cell r="CI101">
            <v>2.8406625647147132</v>
          </cell>
          <cell r="CJ101">
            <v>1.4788588395203135</v>
          </cell>
          <cell r="CK101">
            <v>3.5059178120038226</v>
          </cell>
          <cell r="CL101">
            <v>-2.5076253545051497</v>
          </cell>
          <cell r="CM101">
            <v>-5.3493051754583076</v>
          </cell>
          <cell r="CN101">
            <v>-0.21558687281016953</v>
          </cell>
          <cell r="CO101">
            <v>-3.124074375143171</v>
          </cell>
          <cell r="CP101">
            <v>-18.778337531486155</v>
          </cell>
          <cell r="CQ101">
            <v>-21.145763292734753</v>
          </cell>
        </row>
        <row r="102">
          <cell r="A102" t="str">
            <v>1992/93</v>
          </cell>
          <cell r="CD102">
            <v>2.9364331257164533</v>
          </cell>
          <cell r="CE102">
            <v>1.6183049650107861</v>
          </cell>
          <cell r="CF102">
            <v>-0.81739420746178837</v>
          </cell>
          <cell r="CG102">
            <v>0.89034182337288659</v>
          </cell>
          <cell r="CH102">
            <v>7.4166049738560105</v>
          </cell>
          <cell r="CI102">
            <v>3.7220978036535568</v>
          </cell>
          <cell r="CJ102">
            <v>-1.3072262520454672</v>
          </cell>
          <cell r="CK102">
            <v>5.6075271041009511</v>
          </cell>
          <cell r="CL102">
            <v>3.9256924630495904</v>
          </cell>
          <cell r="CM102">
            <v>0.84153955924184398</v>
          </cell>
          <cell r="CN102">
            <v>2.5948965757559339</v>
          </cell>
          <cell r="CO102">
            <v>-0.44976293712124527</v>
          </cell>
          <cell r="CP102">
            <v>-3.9696076911148959</v>
          </cell>
          <cell r="CQ102">
            <v>-6.8194555610105017</v>
          </cell>
        </row>
        <row r="103">
          <cell r="A103" t="str">
            <v>1993/94</v>
          </cell>
          <cell r="CD103">
            <v>0.86951381977744546</v>
          </cell>
          <cell r="CE103">
            <v>5.3982450744732624</v>
          </cell>
          <cell r="CF103">
            <v>2.8291924178213819</v>
          </cell>
          <cell r="CG103">
            <v>7.8892574080484001</v>
          </cell>
          <cell r="CH103">
            <v>-23.903713661723714</v>
          </cell>
          <cell r="CI103">
            <v>2.5742199580295111</v>
          </cell>
          <cell r="CJ103">
            <v>-2.8463870160953206</v>
          </cell>
          <cell r="CK103">
            <v>2.88555425381678</v>
          </cell>
          <cell r="CL103">
            <v>-2.3839968292461045</v>
          </cell>
          <cell r="CM103">
            <v>-4.8916449613428785</v>
          </cell>
          <cell r="CN103">
            <v>1.9986617935339623</v>
          </cell>
          <cell r="CO103">
            <v>-0.62157203508851344</v>
          </cell>
          <cell r="CP103">
            <v>-8.8487001453253615</v>
          </cell>
          <cell r="CQ103">
            <v>-11.190277134693948</v>
          </cell>
        </row>
        <row r="104">
          <cell r="A104" t="str">
            <v>1994/95</v>
          </cell>
          <cell r="CD104">
            <v>3.3511988879608934</v>
          </cell>
          <cell r="CE104">
            <v>5.0770289797127832</v>
          </cell>
          <cell r="CF104">
            <v>1.0995167103151715</v>
          </cell>
          <cell r="CG104">
            <v>4.2764688715497323</v>
          </cell>
          <cell r="CH104">
            <v>7.7648042026310122</v>
          </cell>
          <cell r="CI104">
            <v>4.3367643525312971</v>
          </cell>
          <cell r="CJ104">
            <v>-1.5909351043694357</v>
          </cell>
          <cell r="CK104">
            <v>4.5605552477781197</v>
          </cell>
          <cell r="CL104">
            <v>-0.49151916165655063</v>
          </cell>
          <cell r="CM104">
            <v>-3.2026980485942325</v>
          </cell>
          <cell r="CN104">
            <v>1.1701425555094014</v>
          </cell>
          <cell r="CO104">
            <v>-1.5863094792731403</v>
          </cell>
          <cell r="CP104">
            <v>-1.5766164747564204</v>
          </cell>
          <cell r="CQ104">
            <v>-4.2582311185183963</v>
          </cell>
        </row>
        <row r="105">
          <cell r="A105" t="str">
            <v>1995/96</v>
          </cell>
          <cell r="CD105">
            <v>2.6773029148933647</v>
          </cell>
          <cell r="CE105">
            <v>5.9051109778110566</v>
          </cell>
          <cell r="CF105">
            <v>2.1044801394449735</v>
          </cell>
          <cell r="CG105">
            <v>4.6162506256868019</v>
          </cell>
          <cell r="CH105">
            <v>12.555992895981944</v>
          </cell>
          <cell r="CI105">
            <v>2.6282184270447262</v>
          </cell>
          <cell r="CJ105">
            <v>7.9792115735386915E-2</v>
          </cell>
          <cell r="CK105">
            <v>8.3755851659087277</v>
          </cell>
          <cell r="CL105">
            <v>2.3327242333141873</v>
          </cell>
          <cell r="CM105">
            <v>-0.44013420408446358</v>
          </cell>
          <cell r="CN105">
            <v>5.5496999718998463</v>
          </cell>
          <cell r="CO105">
            <v>2.6896727584671876</v>
          </cell>
          <cell r="CP105">
            <v>12.508999280057598</v>
          </cell>
          <cell r="CQ105">
            <v>9.4603994282085768</v>
          </cell>
        </row>
        <row r="106">
          <cell r="A106" t="str">
            <v>1996/97</v>
          </cell>
          <cell r="CD106">
            <v>3.1914678260396734</v>
          </cell>
          <cell r="CE106">
            <v>5.2866522178928177</v>
          </cell>
          <cell r="CF106">
            <v>1.401949949121601</v>
          </cell>
          <cell r="CG106">
            <v>3.8491837349287072</v>
          </cell>
          <cell r="CH106">
            <v>14.280958625601215</v>
          </cell>
          <cell r="CI106">
            <v>3.5126207842247625</v>
          </cell>
          <cell r="CJ106">
            <v>-0.51785573653643269</v>
          </cell>
          <cell r="CK106">
            <v>4.6956185489256619</v>
          </cell>
          <cell r="CL106">
            <v>-0.56135669291108581</v>
          </cell>
          <cell r="CM106">
            <v>-3.1493649863050921</v>
          </cell>
          <cell r="CN106">
            <v>1.4576309016377964</v>
          </cell>
          <cell r="CO106">
            <v>-1.1829239316644147</v>
          </cell>
          <cell r="CP106">
            <v>7.4228123500239995</v>
          </cell>
          <cell r="CQ106">
            <v>4.6270066147928057</v>
          </cell>
        </row>
        <row r="107">
          <cell r="A107" t="str">
            <v>1997/98</v>
          </cell>
          <cell r="CD107">
            <v>1.52565892482317</v>
          </cell>
          <cell r="CE107">
            <v>2.4389651165247495</v>
          </cell>
          <cell r="CF107">
            <v>0.63375903075596796</v>
          </cell>
          <cell r="CG107">
            <v>1.7132241402253001</v>
          </cell>
          <cell r="CH107">
            <v>7.4633974517937531</v>
          </cell>
          <cell r="CI107">
            <v>1.9798623642556912</v>
          </cell>
          <cell r="CJ107">
            <v>-0.74109972461855023</v>
          </cell>
          <cell r="CK107">
            <v>3.7227290076735864</v>
          </cell>
          <cell r="CL107">
            <v>1.2531988093481328</v>
          </cell>
          <cell r="CM107">
            <v>-0.37832499765817484</v>
          </cell>
          <cell r="CN107">
            <v>2.1640539998635022</v>
          </cell>
          <cell r="CO107">
            <v>0.51785330417086772</v>
          </cell>
          <cell r="CP107">
            <v>-18.585256887565158</v>
          </cell>
          <cell r="CQ107">
            <v>-19.897117581263814</v>
          </cell>
        </row>
        <row r="108">
          <cell r="A108" t="str">
            <v>1998/99</v>
          </cell>
          <cell r="CD108">
            <v>4.159534760407313</v>
          </cell>
          <cell r="CE108">
            <v>4.0863606171890554</v>
          </cell>
          <cell r="CF108">
            <v>-4.9938047255778883E-2</v>
          </cell>
          <cell r="CG108">
            <v>2.2600278840717358</v>
          </cell>
          <cell r="CH108">
            <v>18.814561627282501</v>
          </cell>
          <cell r="CI108">
            <v>4.4949015916440738</v>
          </cell>
          <cell r="CJ108">
            <v>-0.53165151556487444</v>
          </cell>
          <cell r="CK108">
            <v>1.5748903202777553</v>
          </cell>
          <cell r="CL108">
            <v>-2.4128716596673483</v>
          </cell>
          <cell r="CM108">
            <v>-4.2505226338051543</v>
          </cell>
          <cell r="CN108">
            <v>-2.4814285567566263</v>
          </cell>
          <cell r="CO108">
            <v>-4.317788544563939</v>
          </cell>
          <cell r="CP108">
            <v>-9.1092006584964409</v>
          </cell>
          <cell r="CQ108">
            <v>-10.820753901128821</v>
          </cell>
        </row>
        <row r="109">
          <cell r="A109" t="str">
            <v>1999/00</v>
          </cell>
          <cell r="CD109">
            <v>4.0242000256861532</v>
          </cell>
          <cell r="CE109">
            <v>6.0755210155150063</v>
          </cell>
          <cell r="CF109">
            <v>1.4007704544066826</v>
          </cell>
          <cell r="CG109">
            <v>4.2215116522416496</v>
          </cell>
          <cell r="CH109">
            <v>19.074913609320674</v>
          </cell>
          <cell r="CI109">
            <v>4.405483935560639</v>
          </cell>
          <cell r="CJ109">
            <v>-0.60301921084715104</v>
          </cell>
          <cell r="CK109">
            <v>10.04908871527206</v>
          </cell>
          <cell r="CL109">
            <v>3.7459799034839092</v>
          </cell>
          <cell r="CM109">
            <v>0.56610409800710304</v>
          </cell>
          <cell r="CN109">
            <v>5.7918144894151702</v>
          </cell>
          <cell r="CO109">
            <v>2.549232640698329</v>
          </cell>
          <cell r="CP109">
            <v>48.057959347957336</v>
          </cell>
          <cell r="CQ109">
            <v>43.519895095474183</v>
          </cell>
        </row>
        <row r="110">
          <cell r="A110" t="str">
            <v>2000/01</v>
          </cell>
          <cell r="CD110">
            <v>1.0181023543093248</v>
          </cell>
          <cell r="CE110">
            <v>-0.74827934745597124</v>
          </cell>
          <cell r="CF110">
            <v>-1.2665836389778065</v>
          </cell>
          <cell r="CG110">
            <v>-2.5801839275376048</v>
          </cell>
          <cell r="CH110">
            <v>20.522079861878638</v>
          </cell>
          <cell r="CI110">
            <v>2.3299068042429205</v>
          </cell>
          <cell r="CJ110">
            <v>-2.1090339720062161</v>
          </cell>
          <cell r="CK110">
            <v>-3.8423298814293405</v>
          </cell>
          <cell r="CL110">
            <v>-3.1173772239222797</v>
          </cell>
          <cell r="CM110">
            <v>-6.1319308620638839</v>
          </cell>
          <cell r="CN110">
            <v>-4.811446782766982</v>
          </cell>
          <cell r="CO110">
            <v>-7.7732885577741389</v>
          </cell>
          <cell r="CP110">
            <v>13.320647002854447</v>
          </cell>
          <cell r="CQ110">
            <v>9.7946156165182874</v>
          </cell>
        </row>
        <row r="111">
          <cell r="A111" t="str">
            <v>2001/02</v>
          </cell>
          <cell r="CD111">
            <v>-9.7982208148571495</v>
          </cell>
          <cell r="CE111">
            <v>-9.7615400845168292</v>
          </cell>
          <cell r="CF111">
            <v>2.8940779974448105E-2</v>
          </cell>
          <cell r="CG111">
            <v>-10.694758578864239</v>
          </cell>
          <cell r="CH111">
            <v>11.61884498524887</v>
          </cell>
          <cell r="CI111">
            <v>-9.7382922385785839</v>
          </cell>
          <cell r="CJ111">
            <v>-0.10783111492304442</v>
          </cell>
          <cell r="CK111">
            <v>-17.976891388963899</v>
          </cell>
          <cell r="CL111">
            <v>-9.1040464477579963</v>
          </cell>
          <cell r="CM111">
            <v>-10.44648109552555</v>
          </cell>
          <cell r="CN111">
            <v>-9.0670834300504044</v>
          </cell>
          <cell r="CO111">
            <v>-10.41006398149924</v>
          </cell>
          <cell r="CP111">
            <v>-18.09928499339194</v>
          </cell>
          <cell r="CQ111">
            <v>-19.308869724120537</v>
          </cell>
        </row>
        <row r="112">
          <cell r="A112" t="str">
            <v>2002/03</v>
          </cell>
          <cell r="CD112">
            <v>-1.7975410759758614</v>
          </cell>
          <cell r="CE112">
            <v>1.2116865917590758</v>
          </cell>
          <cell r="CF112">
            <v>2.1817079580631287</v>
          </cell>
          <cell r="CG112">
            <v>-0.27148381770942809</v>
          </cell>
          <cell r="CH112">
            <v>16.708712646332742</v>
          </cell>
          <cell r="CI112">
            <v>-1.7066960647096452</v>
          </cell>
          <cell r="CJ112">
            <v>-0.15000384421418289</v>
          </cell>
          <cell r="CK112">
            <v>1.4223769629981398</v>
          </cell>
          <cell r="CL112">
            <v>0.20816802716556726</v>
          </cell>
          <cell r="CM112">
            <v>-2.1042229058711559</v>
          </cell>
          <cell r="CN112">
            <v>3.2788568374495952</v>
          </cell>
          <cell r="CO112">
            <v>0.89560708019853497</v>
          </cell>
          <cell r="CP112">
            <v>21.96022052172022</v>
          </cell>
          <cell r="CQ112">
            <v>19.145881993456413</v>
          </cell>
        </row>
        <row r="113">
          <cell r="A113" t="str">
            <v>2003/04</v>
          </cell>
          <cell r="CD113">
            <v>5.6345217367847145</v>
          </cell>
          <cell r="CE113">
            <v>9.2433413049869841</v>
          </cell>
          <cell r="CF113">
            <v>2.5068683668869767</v>
          </cell>
          <cell r="CG113">
            <v>4.9682212313087115</v>
          </cell>
          <cell r="CH113">
            <v>46.437954226980082</v>
          </cell>
          <cell r="CI113">
            <v>4.7994261957442053</v>
          </cell>
          <cell r="CJ113">
            <v>1.2921142863673367</v>
          </cell>
          <cell r="CK113">
            <v>6.5129778889966961</v>
          </cell>
          <cell r="CL113">
            <v>-2.4993408141624096</v>
          </cell>
          <cell r="CM113">
            <v>-4.7112235677252308</v>
          </cell>
          <cell r="CN113">
            <v>0.83159949774833652</v>
          </cell>
          <cell r="CO113">
            <v>-1.4558483800975575</v>
          </cell>
          <cell r="CP113">
            <v>22.566626819901735</v>
          </cell>
          <cell r="CQ113">
            <v>19.786101946643342</v>
          </cell>
        </row>
        <row r="114">
          <cell r="A114" t="str">
            <v>2004/05</v>
          </cell>
          <cell r="CD114">
            <v>3.9806293024259753</v>
          </cell>
          <cell r="CE114">
            <v>6.7279713824999199</v>
          </cell>
          <cell r="CF114">
            <v>2.0050334982145159</v>
          </cell>
          <cell r="CG114">
            <v>4.8690998648338368</v>
          </cell>
          <cell r="CH114">
            <v>21.033985477389024</v>
          </cell>
          <cell r="CI114">
            <v>3.1158776300439506</v>
          </cell>
          <cell r="CJ114">
            <v>1.3706813449306026</v>
          </cell>
          <cell r="CK114">
            <v>6.6275187484875264</v>
          </cell>
          <cell r="CL114">
            <v>-9.4120250494023061E-2</v>
          </cell>
          <cell r="CM114">
            <v>-3.2778914496514155</v>
          </cell>
          <cell r="CN114">
            <v>2.5455601334774869</v>
          </cell>
          <cell r="CO114">
            <v>-0.72233162397479234</v>
          </cell>
          <cell r="CP114">
            <v>48.507087428601572</v>
          </cell>
          <cell r="CQ114">
            <v>43.774507234008283</v>
          </cell>
        </row>
        <row r="115">
          <cell r="A115" t="str">
            <v>2005/06</v>
          </cell>
          <cell r="CD115">
            <v>-0.41387422010255026</v>
          </cell>
          <cell r="CE115">
            <v>1.6428436954999404</v>
          </cell>
          <cell r="CF115">
            <v>1.608655481801037</v>
          </cell>
          <cell r="CG115">
            <v>-0.47654395280044559</v>
          </cell>
          <cell r="CH115">
            <v>25.717893968892895</v>
          </cell>
          <cell r="CI115">
            <v>-0.80392577729579973</v>
          </cell>
          <cell r="CJ115">
            <v>0.64807469499268677</v>
          </cell>
          <cell r="CK115">
            <v>9.9768871526381595</v>
          </cell>
          <cell r="CL115">
            <v>8.1993410988236768</v>
          </cell>
          <cell r="CM115">
            <v>4.3829206338091176</v>
          </cell>
          <cell r="CN115">
            <v>10.433944780326222</v>
          </cell>
          <cell r="CO115">
            <v>6.5387050994580864</v>
          </cell>
          <cell r="CP115">
            <v>30.443538800674542</v>
          </cell>
          <cell r="CQ115">
            <v>25.84251825884769</v>
          </cell>
        </row>
        <row r="116">
          <cell r="A116" t="str">
            <v>2006/07</v>
          </cell>
          <cell r="CD116">
            <v>2.8486494145769425</v>
          </cell>
          <cell r="CE116">
            <v>3.9767449148212286</v>
          </cell>
          <cell r="CF116">
            <v>0.87199178398030597</v>
          </cell>
          <cell r="CG116">
            <v>3.6379103255223644</v>
          </cell>
          <cell r="CH116">
            <v>4.032467723257696</v>
          </cell>
          <cell r="CI116">
            <v>2.3075650202563969</v>
          </cell>
          <cell r="CJ116">
            <v>0.87510294504400576</v>
          </cell>
          <cell r="CK116">
            <v>6.3767021312431504</v>
          </cell>
          <cell r="CL116">
            <v>2.3081672910495232</v>
          </cell>
          <cell r="CM116">
            <v>-4.5477262224979942E-2</v>
          </cell>
          <cell r="CN116">
            <v>3.4303345126534657</v>
          </cell>
          <cell r="CO116">
            <v>1.0508740070564127</v>
          </cell>
          <cell r="CP116">
            <v>-0.36577578222757312</v>
          </cell>
          <cell r="CQ116">
            <v>-2.6579050946682004</v>
          </cell>
        </row>
        <row r="117">
          <cell r="A117" t="str">
            <v>2007/08</v>
          </cell>
          <cell r="CD117">
            <v>0.9267408839118696</v>
          </cell>
          <cell r="CE117">
            <v>0.60138170229022681</v>
          </cell>
          <cell r="CF117">
            <v>-0.25909531562184895</v>
          </cell>
          <cell r="CG117">
            <v>-1.4069764332995338</v>
          </cell>
          <cell r="CH117">
            <v>25.206604873638071</v>
          </cell>
          <cell r="CI117">
            <v>0.41004434766345188</v>
          </cell>
          <cell r="CJ117">
            <v>0.85595537079441897</v>
          </cell>
          <cell r="CK117">
            <v>6.6594108195541679</v>
          </cell>
          <cell r="CL117">
            <v>6.0218150235664458</v>
          </cell>
          <cell r="CM117">
            <v>1.5125286544025451</v>
          </cell>
          <cell r="CN117">
            <v>5.6800307682937534</v>
          </cell>
          <cell r="CO117">
            <v>1.18528105918565</v>
          </cell>
          <cell r="CP117">
            <v>52.116751269035547</v>
          </cell>
          <cell r="CQ117">
            <v>45.646969622055792</v>
          </cell>
        </row>
        <row r="118">
          <cell r="A118" t="str">
            <v>2008/09</v>
          </cell>
        </row>
        <row r="119">
          <cell r="A119" t="str">
            <v>2009/10</v>
          </cell>
        </row>
        <row r="120">
          <cell r="A120" t="str">
            <v>2010/11</v>
          </cell>
        </row>
        <row r="121">
          <cell r="A121" t="str">
            <v>2011/12</v>
          </cell>
        </row>
        <row r="122">
          <cell r="A122" t="str">
            <v>2012/13</v>
          </cell>
        </row>
        <row r="123">
          <cell r="A123" t="str">
            <v>2013/14</v>
          </cell>
        </row>
        <row r="124">
          <cell r="A124" t="str">
            <v>2014/15</v>
          </cell>
        </row>
        <row r="125">
          <cell r="A125" t="str">
            <v>2015/16</v>
          </cell>
        </row>
        <row r="126">
          <cell r="A126" t="str">
            <v>2016/17</v>
          </cell>
        </row>
        <row r="127">
          <cell r="A127" t="str">
            <v>2017/18</v>
          </cell>
        </row>
        <row r="128">
          <cell r="A128" t="str">
            <v>2018/19</v>
          </cell>
        </row>
        <row r="129">
          <cell r="A129" t="str">
            <v>2019/20</v>
          </cell>
        </row>
        <row r="130">
          <cell r="A130" t="str">
            <v>2020/21</v>
          </cell>
        </row>
        <row r="131">
          <cell r="A131" t="str">
            <v>2021/22</v>
          </cell>
        </row>
        <row r="132">
          <cell r="A132" t="str">
            <v>2022/23</v>
          </cell>
        </row>
        <row r="133">
          <cell r="A133" t="str">
            <v>2023/24</v>
          </cell>
        </row>
        <row r="134">
          <cell r="A134" t="str">
            <v>2024/25</v>
          </cell>
        </row>
        <row r="135">
          <cell r="A135" t="str">
            <v>2025/26</v>
          </cell>
        </row>
        <row r="136">
          <cell r="A136" t="str">
            <v>2026/27</v>
          </cell>
        </row>
        <row r="137">
          <cell r="A137" t="str">
            <v>2027/28</v>
          </cell>
        </row>
        <row r="138">
          <cell r="A138" t="str">
            <v>2028/29</v>
          </cell>
        </row>
        <row r="139">
          <cell r="A139" t="str">
            <v>2029/30</v>
          </cell>
        </row>
        <row r="140">
          <cell r="A140" t="str">
            <v>2030/31</v>
          </cell>
        </row>
        <row r="141">
          <cell r="A141">
            <v>0</v>
          </cell>
        </row>
        <row r="142">
          <cell r="A142" t="str">
            <v>(00-10)</v>
          </cell>
        </row>
        <row r="143">
          <cell r="A143" t="str">
            <v>(10-31)</v>
          </cell>
        </row>
        <row r="144">
          <cell r="A144" t="str">
            <v>(11-31)</v>
          </cell>
        </row>
        <row r="145">
          <cell r="A145" t="str">
            <v>(12-31)</v>
          </cell>
        </row>
        <row r="146">
          <cell r="A146" t="str">
            <v>(20-31)</v>
          </cell>
        </row>
        <row r="147">
          <cell r="A147" t="str">
            <v xml:space="preserve"> 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  <row r="161">
          <cell r="A161">
            <v>0</v>
          </cell>
        </row>
        <row r="162">
          <cell r="A162">
            <v>0</v>
          </cell>
        </row>
        <row r="163">
          <cell r="A163">
            <v>0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>
            <v>0</v>
          </cell>
        </row>
        <row r="167">
          <cell r="A167">
            <v>0</v>
          </cell>
        </row>
        <row r="168">
          <cell r="A168">
            <v>0</v>
          </cell>
        </row>
        <row r="169">
          <cell r="A169">
            <v>0</v>
          </cell>
        </row>
        <row r="170">
          <cell r="A170">
            <v>0</v>
          </cell>
        </row>
        <row r="171">
          <cell r="A171">
            <v>0</v>
          </cell>
        </row>
        <row r="172">
          <cell r="A172">
            <v>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>
            <v>0</v>
          </cell>
        </row>
        <row r="180">
          <cell r="A180">
            <v>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49">
          <cell r="A549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6">
          <cell r="A556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39">
          <cell r="A639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con Assumptions A1"/>
      <sheetName val="Aviation Activity A2"/>
      <sheetName val="Domestic Activity A3"/>
      <sheetName val="Intl Activity A4"/>
      <sheetName val="Short-term Econ 1"/>
      <sheetName val="Long-term Econ 2"/>
      <sheetName val="Intl GDP 3"/>
      <sheetName val="Intl GDP 4"/>
      <sheetName val="Comm Pax 5"/>
      <sheetName val="Comm Capacity 6"/>
      <sheetName val="Comm Intl Pax 7"/>
      <sheetName val="Pax Foreign 8"/>
      <sheetName val="Comm Seats TL 9"/>
      <sheetName val="Main Pax 10"/>
      <sheetName val="Main Capacity 11"/>
      <sheetName val="Main Intl Pax 12"/>
      <sheetName val="Main Intl Cap 13"/>
      <sheetName val="Main Seats 14"/>
      <sheetName val="Main Trip Length 15"/>
      <sheetName val="Main Yield 16"/>
      <sheetName val="Main Intl Yield 17"/>
      <sheetName val="Main Jet fuel 18"/>
      <sheetName val="Comm Cargo Rev 19"/>
      <sheetName val="Comm Cargo Miles 20"/>
      <sheetName val="Main Jet Aircraft 21"/>
      <sheetName val="Main Cargo Aircraft 22"/>
      <sheetName val="Fuel 23"/>
      <sheetName val="Regional Forecast 24"/>
      <sheetName val="Regional Pax 25"/>
      <sheetName val="Regional Capacity 26"/>
      <sheetName val="Regional Aircraft 27"/>
      <sheetName val="GA Aircraft 28"/>
      <sheetName val="GA Hours 29"/>
      <sheetName val="GA Pilots 30"/>
      <sheetName val="GA Fuel 31"/>
      <sheetName val="Ttl Ops 32"/>
      <sheetName val="Tracon Ops 33"/>
      <sheetName val="IFR Ops 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B1:L60"/>
  <sheetViews>
    <sheetView showGridLines="0" tabSelected="1" zoomScale="70" zoomScaleNormal="70" workbookViewId="0">
      <pane ySplit="10" topLeftCell="A22" activePane="bottomLeft" state="frozen"/>
      <selection pane="bottomLeft" activeCell="L1" sqref="L1"/>
    </sheetView>
  </sheetViews>
  <sheetFormatPr defaultColWidth="9.109375" defaultRowHeight="13.8" x14ac:dyDescent="0.3"/>
  <cols>
    <col min="1" max="1" width="9.109375" style="3"/>
    <col min="2" max="2" width="17.5546875" style="5" customWidth="1"/>
    <col min="3" max="8" width="16.5546875" style="5" customWidth="1"/>
    <col min="9" max="10" width="9.109375" style="5"/>
    <col min="11" max="16384" width="9.109375" style="3"/>
  </cols>
  <sheetData>
    <row r="1" spans="2:10" ht="18" x14ac:dyDescent="0.35">
      <c r="B1" s="16" t="s">
        <v>12</v>
      </c>
      <c r="C1" s="16"/>
      <c r="D1" s="16"/>
      <c r="E1" s="16"/>
      <c r="F1" s="16"/>
      <c r="G1" s="16"/>
      <c r="H1" s="16"/>
    </row>
    <row r="2" spans="2:10" x14ac:dyDescent="0.3">
      <c r="B2" s="6"/>
      <c r="C2" s="6"/>
      <c r="D2" s="6"/>
      <c r="E2" s="6"/>
      <c r="F2" s="6"/>
      <c r="G2" s="6"/>
      <c r="H2" s="6"/>
    </row>
    <row r="3" spans="2:10" ht="23.4" x14ac:dyDescent="0.4">
      <c r="B3" s="11" t="s">
        <v>13</v>
      </c>
      <c r="C3" s="11"/>
      <c r="D3" s="11"/>
      <c r="E3" s="11"/>
      <c r="F3" s="11"/>
      <c r="G3" s="11"/>
      <c r="H3" s="11"/>
    </row>
    <row r="4" spans="2:10" s="1" customFormat="1" ht="9.75" customHeight="1" x14ac:dyDescent="0.3">
      <c r="B4" s="35"/>
      <c r="C4" s="34"/>
      <c r="D4" s="34"/>
      <c r="E4" s="33"/>
      <c r="F4" s="33"/>
      <c r="G4" s="33"/>
      <c r="H4" s="15"/>
      <c r="I4" s="15"/>
      <c r="J4" s="15"/>
    </row>
    <row r="5" spans="2:10" ht="24" customHeight="1" x14ac:dyDescent="0.4">
      <c r="B5" s="11" t="s">
        <v>14</v>
      </c>
      <c r="C5" s="11"/>
      <c r="D5" s="11"/>
      <c r="E5" s="11"/>
      <c r="F5" s="11"/>
      <c r="G5" s="11"/>
      <c r="H5" s="11"/>
    </row>
    <row r="6" spans="2:10" ht="24" customHeight="1" x14ac:dyDescent="0.3">
      <c r="B6" s="117"/>
      <c r="C6" s="94"/>
      <c r="D6" s="94"/>
      <c r="E6" s="94"/>
      <c r="F6" s="94"/>
      <c r="G6" s="94"/>
      <c r="H6" s="94"/>
      <c r="I6" s="96"/>
      <c r="J6" s="96"/>
    </row>
    <row r="7" spans="2:10" s="254" customFormat="1" ht="18" customHeight="1" x14ac:dyDescent="0.3">
      <c r="B7" s="255"/>
      <c r="C7" s="252" t="s">
        <v>15</v>
      </c>
      <c r="D7" s="252"/>
      <c r="E7" s="252"/>
      <c r="F7" s="252" t="s">
        <v>16</v>
      </c>
      <c r="G7" s="252"/>
      <c r="H7" s="252"/>
      <c r="I7" s="253"/>
      <c r="J7" s="253"/>
    </row>
    <row r="8" spans="2:10" ht="18" customHeight="1" x14ac:dyDescent="0.3">
      <c r="B8" s="97" t="s">
        <v>7</v>
      </c>
      <c r="C8" s="98" t="s">
        <v>17</v>
      </c>
      <c r="D8" s="266" t="s">
        <v>18</v>
      </c>
      <c r="E8" s="98" t="s">
        <v>19</v>
      </c>
      <c r="F8" s="266" t="s">
        <v>20</v>
      </c>
      <c r="G8" s="266" t="s">
        <v>21</v>
      </c>
      <c r="H8" s="266" t="s">
        <v>19</v>
      </c>
      <c r="I8" s="96"/>
      <c r="J8" s="96"/>
    </row>
    <row r="9" spans="2:10" ht="15" customHeight="1" x14ac:dyDescent="0.3">
      <c r="B9" s="61" t="s">
        <v>0</v>
      </c>
      <c r="C9" s="286"/>
      <c r="D9" s="288"/>
      <c r="E9" s="64"/>
      <c r="F9" s="286"/>
      <c r="G9" s="292"/>
      <c r="H9" s="243"/>
      <c r="I9" s="96"/>
      <c r="J9" s="96"/>
    </row>
    <row r="10" spans="2:10" ht="15" customHeight="1" x14ac:dyDescent="0.3">
      <c r="B10" s="64">
        <v>2010</v>
      </c>
      <c r="C10" s="289">
        <v>634.77000600000008</v>
      </c>
      <c r="D10" s="183">
        <v>77.296419000000014</v>
      </c>
      <c r="E10" s="119">
        <v>712.06642500000009</v>
      </c>
      <c r="F10" s="75">
        <v>555.33679520299995</v>
      </c>
      <c r="G10" s="88">
        <v>230.96243495700003</v>
      </c>
      <c r="H10" s="88">
        <v>786.29923015999998</v>
      </c>
      <c r="I10" s="96"/>
      <c r="J10" s="96"/>
    </row>
    <row r="11" spans="2:10" ht="15" customHeight="1" x14ac:dyDescent="0.3">
      <c r="B11" s="66">
        <v>2011</v>
      </c>
      <c r="C11" s="72">
        <v>650.04745800000001</v>
      </c>
      <c r="D11" s="182">
        <v>81.022315000000006</v>
      </c>
      <c r="E11" s="118">
        <v>731.06977300000005</v>
      </c>
      <c r="F11" s="72">
        <v>572.163219185</v>
      </c>
      <c r="G11" s="87">
        <v>242.47620545799998</v>
      </c>
      <c r="H11" s="87">
        <v>814.63942464299998</v>
      </c>
      <c r="I11" s="96"/>
      <c r="J11" s="96"/>
    </row>
    <row r="12" spans="2:10" ht="15" customHeight="1" x14ac:dyDescent="0.3">
      <c r="B12" s="64">
        <v>2012</v>
      </c>
      <c r="C12" s="74">
        <v>653.75065999999993</v>
      </c>
      <c r="D12" s="183">
        <v>82.915152999999989</v>
      </c>
      <c r="E12" s="119">
        <v>736.66581299999996</v>
      </c>
      <c r="F12" s="74">
        <v>577.67492004499991</v>
      </c>
      <c r="G12" s="88">
        <v>244.565366829</v>
      </c>
      <c r="H12" s="88">
        <v>822.24028687399993</v>
      </c>
      <c r="I12" s="96"/>
      <c r="J12" s="96"/>
    </row>
    <row r="13" spans="2:10" ht="15" customHeight="1" x14ac:dyDescent="0.3">
      <c r="B13" s="66">
        <v>2013</v>
      </c>
      <c r="C13" s="72">
        <v>654.36227399999996</v>
      </c>
      <c r="D13" s="182">
        <v>85.063138000000009</v>
      </c>
      <c r="E13" s="118">
        <v>739.42541199999994</v>
      </c>
      <c r="F13" s="72">
        <v>583.98072512800002</v>
      </c>
      <c r="G13" s="118">
        <v>250.26351106600001</v>
      </c>
      <c r="H13" s="118">
        <v>834.244236194</v>
      </c>
      <c r="I13" s="96"/>
      <c r="J13" s="96"/>
    </row>
    <row r="14" spans="2:10" ht="15" customHeight="1" x14ac:dyDescent="0.3">
      <c r="B14" s="64">
        <v>2014</v>
      </c>
      <c r="C14" s="74">
        <v>668.90099999999995</v>
      </c>
      <c r="D14" s="183">
        <v>87.998822000000004</v>
      </c>
      <c r="E14" s="119">
        <v>756.89982199999997</v>
      </c>
      <c r="F14" s="74">
        <v>600.03682870700015</v>
      </c>
      <c r="G14" s="119">
        <v>256.69324816400001</v>
      </c>
      <c r="H14" s="119">
        <v>856.73007687100016</v>
      </c>
      <c r="I14" s="96"/>
      <c r="J14" s="96"/>
    </row>
    <row r="15" spans="2:10" ht="15" customHeight="1" x14ac:dyDescent="0.3">
      <c r="B15" s="66">
        <v>2015</v>
      </c>
      <c r="C15" s="72">
        <v>696.23026000000004</v>
      </c>
      <c r="D15" s="182">
        <v>90.219112999999993</v>
      </c>
      <c r="E15" s="118">
        <v>786.44937300000004</v>
      </c>
      <c r="F15" s="72">
        <v>628.54244073999996</v>
      </c>
      <c r="G15" s="118">
        <v>260.96752068299998</v>
      </c>
      <c r="H15" s="118">
        <v>889.50996142299994</v>
      </c>
      <c r="I15" s="205"/>
      <c r="J15" s="96"/>
    </row>
    <row r="16" spans="2:10" ht="15" customHeight="1" x14ac:dyDescent="0.3">
      <c r="B16" s="64">
        <v>2016</v>
      </c>
      <c r="C16" s="74">
        <v>726.15158799999995</v>
      </c>
      <c r="D16" s="183">
        <v>93.456783999999999</v>
      </c>
      <c r="E16" s="119">
        <v>819.60837199999992</v>
      </c>
      <c r="F16" s="74">
        <v>663.17420088099993</v>
      </c>
      <c r="G16" s="119">
        <v>264.805273263</v>
      </c>
      <c r="H16" s="119">
        <v>927.97947414399994</v>
      </c>
      <c r="I16" s="96"/>
      <c r="J16" s="96"/>
    </row>
    <row r="17" spans="2:12" ht="15" customHeight="1" x14ac:dyDescent="0.3">
      <c r="B17" s="66">
        <v>2017</v>
      </c>
      <c r="C17" s="72">
        <v>743.86600400000009</v>
      </c>
      <c r="D17" s="182">
        <v>96.971851999999998</v>
      </c>
      <c r="E17" s="118">
        <v>840.8378560000001</v>
      </c>
      <c r="F17" s="72">
        <v>683.56338312000003</v>
      </c>
      <c r="G17" s="118">
        <v>271.31777750099997</v>
      </c>
      <c r="H17" s="118">
        <v>954.88116062099994</v>
      </c>
      <c r="I17" s="96"/>
      <c r="J17" s="96"/>
    </row>
    <row r="18" spans="2:12" ht="15" customHeight="1" x14ac:dyDescent="0.3">
      <c r="B18" s="64">
        <v>2018</v>
      </c>
      <c r="C18" s="74">
        <v>780.89897399999995</v>
      </c>
      <c r="D18" s="183">
        <v>99.647124000000005</v>
      </c>
      <c r="E18" s="119">
        <v>880.54609799999992</v>
      </c>
      <c r="F18" s="74">
        <v>719.86006170799999</v>
      </c>
      <c r="G18" s="119">
        <v>280.96875990999996</v>
      </c>
      <c r="H18" s="119">
        <v>1000.8288216179999</v>
      </c>
      <c r="I18" s="96"/>
      <c r="J18" s="96"/>
    </row>
    <row r="19" spans="2:12" ht="15" customHeight="1" x14ac:dyDescent="0.3">
      <c r="B19" s="66">
        <v>2019</v>
      </c>
      <c r="C19" s="72">
        <v>813.07060200000001</v>
      </c>
      <c r="D19" s="182">
        <v>103.773633</v>
      </c>
      <c r="E19" s="118">
        <v>916.84423500000003</v>
      </c>
      <c r="F19" s="72">
        <v>752.04871313000001</v>
      </c>
      <c r="G19" s="118">
        <v>292.01156463800004</v>
      </c>
      <c r="H19" s="118">
        <v>1044.0602777680001</v>
      </c>
      <c r="I19" s="96"/>
      <c r="J19" s="96"/>
    </row>
    <row r="20" spans="2:12" ht="15" customHeight="1" x14ac:dyDescent="0.3">
      <c r="B20" s="299">
        <v>2020</v>
      </c>
      <c r="C20" s="281">
        <v>464.71707600000002</v>
      </c>
      <c r="D20" s="317">
        <v>48.551809999999996</v>
      </c>
      <c r="E20" s="302">
        <v>513.26888600000007</v>
      </c>
      <c r="F20" s="281">
        <v>422.51164795200003</v>
      </c>
      <c r="G20" s="302">
        <v>128.561882981</v>
      </c>
      <c r="H20" s="302">
        <v>551.07353093300003</v>
      </c>
      <c r="I20" s="96"/>
      <c r="J20" s="96"/>
    </row>
    <row r="21" spans="2:12" ht="15" customHeight="1" x14ac:dyDescent="0.3">
      <c r="B21" s="66">
        <v>2021</v>
      </c>
      <c r="C21" s="72">
        <v>507.60216500000001</v>
      </c>
      <c r="D21" s="182">
        <v>49.246812000000006</v>
      </c>
      <c r="E21" s="118">
        <v>556.84897699999999</v>
      </c>
      <c r="F21" s="72">
        <v>475.783200303</v>
      </c>
      <c r="G21" s="118">
        <v>91.578008747999988</v>
      </c>
      <c r="H21" s="118">
        <v>567.36120905099995</v>
      </c>
      <c r="I21" s="96"/>
      <c r="J21" s="96"/>
    </row>
    <row r="22" spans="2:12" ht="15" customHeight="1" x14ac:dyDescent="0.3">
      <c r="B22" s="64">
        <v>2022</v>
      </c>
      <c r="C22" s="74">
        <v>739.35282999999993</v>
      </c>
      <c r="D22" s="183">
        <v>90.608215999999985</v>
      </c>
      <c r="E22" s="119">
        <v>829.9610459999999</v>
      </c>
      <c r="F22" s="74">
        <v>695.90280557599999</v>
      </c>
      <c r="G22" s="119">
        <v>212.70315099699999</v>
      </c>
      <c r="H22" s="119">
        <v>908.60595657299996</v>
      </c>
      <c r="I22" s="96"/>
      <c r="J22" s="96"/>
    </row>
    <row r="23" spans="2:12" ht="15" customHeight="1" x14ac:dyDescent="0.3">
      <c r="B23" s="66" t="s">
        <v>1</v>
      </c>
      <c r="C23" s="72">
        <v>810.98450600000001</v>
      </c>
      <c r="D23" s="182">
        <v>111.09121899999998</v>
      </c>
      <c r="E23" s="118">
        <v>922.07572500000003</v>
      </c>
      <c r="F23" s="72">
        <v>762.65473839699996</v>
      </c>
      <c r="G23" s="118">
        <v>289.94975291299994</v>
      </c>
      <c r="H23" s="118">
        <v>1052.60449131</v>
      </c>
      <c r="I23" s="96"/>
      <c r="J23" s="96"/>
      <c r="K23" s="338"/>
      <c r="L23" s="338"/>
    </row>
    <row r="24" spans="2:12" ht="10.35" customHeight="1" x14ac:dyDescent="0.3">
      <c r="B24" s="241"/>
      <c r="C24" s="76"/>
      <c r="D24" s="184"/>
      <c r="E24" s="120"/>
      <c r="F24" s="76"/>
      <c r="G24" s="120"/>
      <c r="H24" s="120"/>
      <c r="I24" s="96"/>
      <c r="J24" s="96"/>
    </row>
    <row r="25" spans="2:12" ht="15" customHeight="1" x14ac:dyDescent="0.3">
      <c r="B25" s="61" t="s">
        <v>8</v>
      </c>
      <c r="C25" s="74"/>
      <c r="D25" s="183"/>
      <c r="E25" s="119"/>
      <c r="F25" s="74"/>
      <c r="G25" s="119"/>
      <c r="H25" s="119"/>
      <c r="I25" s="96"/>
      <c r="J25" s="96"/>
    </row>
    <row r="26" spans="2:12" ht="15" customHeight="1" x14ac:dyDescent="0.3">
      <c r="B26" s="340">
        <v>2024</v>
      </c>
      <c r="C26" s="353">
        <v>863.90654435496344</v>
      </c>
      <c r="D26" s="357">
        <v>120.17578185676224</v>
      </c>
      <c r="E26" s="356">
        <v>984.08232621172567</v>
      </c>
      <c r="F26" s="353">
        <v>802.05377373485248</v>
      </c>
      <c r="G26" s="356">
        <v>328.3779615462451</v>
      </c>
      <c r="H26" s="356">
        <v>1130.4317352810976</v>
      </c>
      <c r="I26" s="96"/>
      <c r="J26" s="96"/>
      <c r="K26" s="338"/>
      <c r="L26" s="338"/>
    </row>
    <row r="27" spans="2:12" ht="10.35" customHeight="1" x14ac:dyDescent="0.3">
      <c r="B27" s="64"/>
      <c r="C27" s="74"/>
      <c r="D27" s="183"/>
      <c r="E27" s="119"/>
      <c r="F27" s="74"/>
      <c r="G27" s="119"/>
      <c r="H27" s="119"/>
      <c r="I27" s="96"/>
      <c r="J27" s="96"/>
    </row>
    <row r="28" spans="2:12" ht="15" customHeight="1" x14ac:dyDescent="0.3">
      <c r="B28" s="66">
        <v>2025</v>
      </c>
      <c r="C28" s="72">
        <v>872.02438970025446</v>
      </c>
      <c r="D28" s="182">
        <v>123.27927159831656</v>
      </c>
      <c r="E28" s="118">
        <v>995.303661298571</v>
      </c>
      <c r="F28" s="72">
        <v>818.34939593078866</v>
      </c>
      <c r="G28" s="118">
        <v>340.20633242613559</v>
      </c>
      <c r="H28" s="118">
        <v>1158.5557283569242</v>
      </c>
      <c r="I28" s="96"/>
      <c r="J28" s="96"/>
      <c r="K28" s="338"/>
      <c r="L28" s="338"/>
    </row>
    <row r="29" spans="2:12" ht="15" customHeight="1" x14ac:dyDescent="0.3">
      <c r="B29" s="64">
        <v>2026</v>
      </c>
      <c r="C29" s="74">
        <v>889.72727891961426</v>
      </c>
      <c r="D29" s="183">
        <v>126.6284598534057</v>
      </c>
      <c r="E29" s="119">
        <v>1016.35573877302</v>
      </c>
      <c r="F29" s="74">
        <v>835.91573213713946</v>
      </c>
      <c r="G29" s="119">
        <v>349.06943950889331</v>
      </c>
      <c r="H29" s="119">
        <v>1184.9851716460328</v>
      </c>
      <c r="I29" s="96"/>
      <c r="J29" s="96"/>
      <c r="K29" s="338"/>
      <c r="L29" s="338"/>
    </row>
    <row r="30" spans="2:12" ht="15" customHeight="1" x14ac:dyDescent="0.3">
      <c r="B30" s="66">
        <v>2027</v>
      </c>
      <c r="C30" s="72">
        <v>909.62808428797337</v>
      </c>
      <c r="D30" s="182">
        <v>130.54047907921392</v>
      </c>
      <c r="E30" s="118">
        <v>1040.1685633671873</v>
      </c>
      <c r="F30" s="72">
        <v>855.56738599688492</v>
      </c>
      <c r="G30" s="118">
        <v>358.87844294140245</v>
      </c>
      <c r="H30" s="118">
        <v>1214.4458289382874</v>
      </c>
      <c r="I30" s="96"/>
      <c r="J30" s="96"/>
      <c r="K30" s="338"/>
      <c r="L30" s="338"/>
    </row>
    <row r="31" spans="2:12" ht="15" customHeight="1" x14ac:dyDescent="0.3">
      <c r="B31" s="64">
        <v>2028</v>
      </c>
      <c r="C31" s="74">
        <v>927.79981526034089</v>
      </c>
      <c r="D31" s="183">
        <v>134.77531585257319</v>
      </c>
      <c r="E31" s="75">
        <v>1062.5751311129141</v>
      </c>
      <c r="F31" s="74">
        <v>874.35438207340894</v>
      </c>
      <c r="G31" s="119">
        <v>369.24767001515397</v>
      </c>
      <c r="H31" s="119">
        <v>1243.6020520885629</v>
      </c>
      <c r="I31" s="96"/>
      <c r="J31" s="96"/>
      <c r="K31" s="338"/>
      <c r="L31" s="338"/>
    </row>
    <row r="32" spans="2:12" ht="15" customHeight="1" x14ac:dyDescent="0.3">
      <c r="B32" s="66">
        <v>2029</v>
      </c>
      <c r="C32" s="72">
        <v>944.78634455804922</v>
      </c>
      <c r="D32" s="182">
        <v>139.01983865165869</v>
      </c>
      <c r="E32" s="118">
        <v>1083.8061832097078</v>
      </c>
      <c r="F32" s="72">
        <v>893.35912598834375</v>
      </c>
      <c r="G32" s="118">
        <v>379.72520765412179</v>
      </c>
      <c r="H32" s="118">
        <v>1273.0843336424655</v>
      </c>
      <c r="I32" s="96"/>
      <c r="J32" s="96"/>
      <c r="K32" s="338"/>
      <c r="L32" s="338"/>
    </row>
    <row r="33" spans="2:12" ht="10.35" customHeight="1" x14ac:dyDescent="0.3">
      <c r="B33" s="64"/>
      <c r="C33" s="74"/>
      <c r="D33" s="183"/>
      <c r="E33" s="119"/>
      <c r="F33" s="74"/>
      <c r="G33" s="119"/>
      <c r="H33" s="119"/>
      <c r="I33" s="96"/>
      <c r="J33" s="96"/>
    </row>
    <row r="34" spans="2:12" ht="15" customHeight="1" x14ac:dyDescent="0.3">
      <c r="B34" s="64">
        <v>2030</v>
      </c>
      <c r="C34" s="74">
        <v>962.66313546371202</v>
      </c>
      <c r="D34" s="183">
        <v>143.45105362296911</v>
      </c>
      <c r="E34" s="119">
        <v>1106.1141890866811</v>
      </c>
      <c r="F34" s="74">
        <v>913.4075895894365</v>
      </c>
      <c r="G34" s="119">
        <v>390.50459428367782</v>
      </c>
      <c r="H34" s="119">
        <v>1303.9121838731144</v>
      </c>
      <c r="I34" s="96"/>
      <c r="J34" s="96"/>
      <c r="K34" s="338"/>
      <c r="L34" s="338"/>
    </row>
    <row r="35" spans="2:12" ht="15" customHeight="1" x14ac:dyDescent="0.3">
      <c r="B35" s="66">
        <v>2031</v>
      </c>
      <c r="C35" s="72">
        <v>983.44923036612374</v>
      </c>
      <c r="D35" s="182">
        <v>147.99952469739591</v>
      </c>
      <c r="E35" s="118">
        <v>1131.4487550635197</v>
      </c>
      <c r="F35" s="72">
        <v>935.5255852393376</v>
      </c>
      <c r="G35" s="118">
        <v>401.46259990533503</v>
      </c>
      <c r="H35" s="118">
        <v>1336.9881851446726</v>
      </c>
      <c r="I35" s="96"/>
      <c r="J35" s="96"/>
      <c r="K35" s="338"/>
      <c r="L35" s="338"/>
    </row>
    <row r="36" spans="2:12" ht="15" customHeight="1" x14ac:dyDescent="0.3">
      <c r="B36" s="64">
        <v>2032</v>
      </c>
      <c r="C36" s="74">
        <v>1006.6931976153368</v>
      </c>
      <c r="D36" s="183">
        <v>152.74670921379098</v>
      </c>
      <c r="E36" s="119">
        <v>1159.4399068291277</v>
      </c>
      <c r="F36" s="74">
        <v>960.17207436232309</v>
      </c>
      <c r="G36" s="119">
        <v>412.9247044393681</v>
      </c>
      <c r="H36" s="119">
        <v>1373.0967788016912</v>
      </c>
      <c r="I36" s="96"/>
      <c r="J36" s="96"/>
      <c r="K36" s="338"/>
      <c r="L36" s="338"/>
    </row>
    <row r="37" spans="2:12" ht="15" customHeight="1" x14ac:dyDescent="0.3">
      <c r="B37" s="66">
        <v>2033</v>
      </c>
      <c r="C37" s="72">
        <v>1034.653836471806</v>
      </c>
      <c r="D37" s="182">
        <v>157.79320637050253</v>
      </c>
      <c r="E37" s="118">
        <v>1192.4470428423085</v>
      </c>
      <c r="F37" s="72">
        <v>989.36076351499378</v>
      </c>
      <c r="G37" s="118">
        <v>424.77763513182288</v>
      </c>
      <c r="H37" s="118">
        <v>1414.1383986468168</v>
      </c>
      <c r="I37" s="96"/>
      <c r="J37" s="96"/>
    </row>
    <row r="38" spans="2:12" ht="15" customHeight="1" x14ac:dyDescent="0.3">
      <c r="B38" s="64">
        <v>2034</v>
      </c>
      <c r="C38" s="74">
        <v>1064.1932984605089</v>
      </c>
      <c r="D38" s="183">
        <v>163.01540683062353</v>
      </c>
      <c r="E38" s="119">
        <v>1227.2087052911324</v>
      </c>
      <c r="F38" s="74">
        <v>1020.2871136821718</v>
      </c>
      <c r="G38" s="119">
        <v>436.88160358776236</v>
      </c>
      <c r="H38" s="119">
        <v>1457.1687172699342</v>
      </c>
      <c r="I38" s="96"/>
      <c r="J38" s="96"/>
    </row>
    <row r="39" spans="2:12" ht="10.35" customHeight="1" x14ac:dyDescent="0.3">
      <c r="B39" s="67"/>
      <c r="C39" s="76"/>
      <c r="D39" s="184"/>
      <c r="E39" s="120"/>
      <c r="F39" s="76"/>
      <c r="G39" s="120"/>
      <c r="H39" s="120"/>
      <c r="I39" s="96"/>
      <c r="J39" s="96"/>
      <c r="K39" s="338"/>
      <c r="L39" s="338"/>
    </row>
    <row r="40" spans="2:12" ht="15" customHeight="1" x14ac:dyDescent="0.3">
      <c r="B40" s="66">
        <v>2035</v>
      </c>
      <c r="C40" s="72">
        <v>1092.5863739536771</v>
      </c>
      <c r="D40" s="182">
        <v>168.23984693518574</v>
      </c>
      <c r="E40" s="118">
        <v>1260.826220888863</v>
      </c>
      <c r="F40" s="72">
        <v>1050.2676612063465</v>
      </c>
      <c r="G40" s="118">
        <v>449.04719047283572</v>
      </c>
      <c r="H40" s="118">
        <v>1499.3148516791821</v>
      </c>
      <c r="I40" s="96"/>
      <c r="J40" s="96"/>
    </row>
    <row r="41" spans="2:12" ht="15" customHeight="1" x14ac:dyDescent="0.3">
      <c r="B41" s="64">
        <v>2036</v>
      </c>
      <c r="C41" s="74">
        <v>1121.7795765606272</v>
      </c>
      <c r="D41" s="183">
        <v>173.57711536401638</v>
      </c>
      <c r="E41" s="119">
        <v>1295.3566919246437</v>
      </c>
      <c r="F41" s="74">
        <v>1081.1703674913476</v>
      </c>
      <c r="G41" s="119">
        <v>461.44797494341913</v>
      </c>
      <c r="H41" s="119">
        <v>1542.6183424347669</v>
      </c>
      <c r="I41" s="96"/>
      <c r="J41" s="96"/>
    </row>
    <row r="42" spans="2:12" ht="15" customHeight="1" x14ac:dyDescent="0.3">
      <c r="B42" s="66">
        <v>2037</v>
      </c>
      <c r="C42" s="72">
        <v>1151.9723281874658</v>
      </c>
      <c r="D42" s="182">
        <v>179.01121205303937</v>
      </c>
      <c r="E42" s="118">
        <v>1330.9835402405051</v>
      </c>
      <c r="F42" s="72">
        <v>1113.1946347862713</v>
      </c>
      <c r="G42" s="118">
        <v>474.05791485503192</v>
      </c>
      <c r="H42" s="118">
        <v>1587.2525496413032</v>
      </c>
      <c r="I42" s="96"/>
      <c r="J42" s="96"/>
    </row>
    <row r="43" spans="2:12" ht="15" customHeight="1" x14ac:dyDescent="0.3">
      <c r="B43" s="64">
        <v>2038</v>
      </c>
      <c r="C43" s="74">
        <v>1182.1409408573679</v>
      </c>
      <c r="D43" s="183">
        <v>184.59147171602706</v>
      </c>
      <c r="E43" s="119">
        <v>1366.7324125733949</v>
      </c>
      <c r="F43" s="74">
        <v>1145.3568798021158</v>
      </c>
      <c r="G43" s="119">
        <v>486.98771397516191</v>
      </c>
      <c r="H43" s="119">
        <v>1632.3445937772776</v>
      </c>
      <c r="I43" s="96"/>
      <c r="J43" s="96"/>
    </row>
    <row r="44" spans="2:12" ht="15" customHeight="1" x14ac:dyDescent="0.3">
      <c r="B44" s="66">
        <v>2039</v>
      </c>
      <c r="C44" s="72">
        <v>1212.1006530121413</v>
      </c>
      <c r="D44" s="182">
        <v>190.30452695399509</v>
      </c>
      <c r="E44" s="118">
        <v>1402.4051799661363</v>
      </c>
      <c r="F44" s="72">
        <v>1177.4780744648428</v>
      </c>
      <c r="G44" s="118">
        <v>500.16625824391201</v>
      </c>
      <c r="H44" s="118">
        <v>1677.644332708755</v>
      </c>
      <c r="I44" s="96"/>
      <c r="J44" s="96"/>
    </row>
    <row r="45" spans="2:12" ht="10.35" customHeight="1" x14ac:dyDescent="0.3">
      <c r="B45" s="64"/>
      <c r="C45" s="74"/>
      <c r="D45" s="183"/>
      <c r="E45" s="119"/>
      <c r="F45" s="74"/>
      <c r="G45" s="119"/>
      <c r="H45" s="119"/>
      <c r="I45" s="96"/>
      <c r="J45" s="96"/>
    </row>
    <row r="46" spans="2:12" ht="15" customHeight="1" x14ac:dyDescent="0.3">
      <c r="B46" s="64">
        <v>2040</v>
      </c>
      <c r="C46" s="74">
        <v>1241.8487427146358</v>
      </c>
      <c r="D46" s="183">
        <v>196.13552407871305</v>
      </c>
      <c r="E46" s="119">
        <v>1437.984266793349</v>
      </c>
      <c r="F46" s="74">
        <v>1209.5546063651805</v>
      </c>
      <c r="G46" s="119">
        <v>513.66252839341246</v>
      </c>
      <c r="H46" s="119">
        <v>1723.2171347585929</v>
      </c>
      <c r="I46" s="96"/>
      <c r="J46" s="96"/>
    </row>
    <row r="47" spans="2:12" ht="15" customHeight="1" x14ac:dyDescent="0.3">
      <c r="B47" s="66">
        <v>2041</v>
      </c>
      <c r="C47" s="72">
        <v>1271.6820491027929</v>
      </c>
      <c r="D47" s="182">
        <v>202.13068525979881</v>
      </c>
      <c r="E47" s="118">
        <v>1473.8127343625918</v>
      </c>
      <c r="F47" s="72">
        <v>1241.8753686097245</v>
      </c>
      <c r="G47" s="118">
        <v>527.50295660543316</v>
      </c>
      <c r="H47" s="118">
        <v>1769.3783252151577</v>
      </c>
      <c r="I47" s="96"/>
      <c r="J47" s="96"/>
    </row>
    <row r="48" spans="2:12" ht="15" customHeight="1" x14ac:dyDescent="0.3">
      <c r="B48" s="64">
        <v>2042</v>
      </c>
      <c r="C48" s="74">
        <v>1302.4405826383904</v>
      </c>
      <c r="D48" s="183">
        <v>208.2942865850481</v>
      </c>
      <c r="E48" s="119">
        <v>1510.7348692234386</v>
      </c>
      <c r="F48" s="74">
        <v>1275.2641405869826</v>
      </c>
      <c r="G48" s="119">
        <v>541.76698933002911</v>
      </c>
      <c r="H48" s="119">
        <v>1817.0311299170116</v>
      </c>
      <c r="I48" s="96"/>
      <c r="J48" s="96"/>
    </row>
    <row r="49" spans="2:10" ht="15" customHeight="1" x14ac:dyDescent="0.3">
      <c r="B49" s="66">
        <v>2043</v>
      </c>
      <c r="C49" s="72">
        <v>1334.836697713695</v>
      </c>
      <c r="D49" s="182">
        <v>214.59629359894515</v>
      </c>
      <c r="E49" s="118">
        <v>1549.4329913126401</v>
      </c>
      <c r="F49" s="72">
        <v>1310.4280544197504</v>
      </c>
      <c r="G49" s="118">
        <v>556.33372870529149</v>
      </c>
      <c r="H49" s="118">
        <v>1866.7617831250418</v>
      </c>
      <c r="I49" s="96"/>
      <c r="J49" s="96"/>
    </row>
    <row r="50" spans="2:10" ht="15" customHeight="1" x14ac:dyDescent="0.3">
      <c r="B50" s="64">
        <v>2044</v>
      </c>
      <c r="C50" s="74">
        <v>1368.3404880505009</v>
      </c>
      <c r="D50" s="183">
        <v>221.04139079815712</v>
      </c>
      <c r="E50" s="119">
        <v>1589.3818788486581</v>
      </c>
      <c r="F50" s="74">
        <v>1346.8588957027839</v>
      </c>
      <c r="G50" s="119">
        <v>571.21378991154586</v>
      </c>
      <c r="H50" s="119">
        <v>1918.0726856143297</v>
      </c>
      <c r="I50" s="96"/>
      <c r="J50" s="96"/>
    </row>
    <row r="51" spans="2:10" ht="10.35" customHeight="1" x14ac:dyDescent="0.3">
      <c r="B51" s="67"/>
      <c r="C51" s="242"/>
      <c r="D51" s="242"/>
      <c r="E51" s="242"/>
      <c r="F51" s="242"/>
      <c r="G51" s="242"/>
      <c r="H51" s="242"/>
      <c r="I51" s="96"/>
      <c r="J51" s="96"/>
    </row>
    <row r="52" spans="2:10" ht="15.6" x14ac:dyDescent="0.3">
      <c r="B52" s="248" t="s">
        <v>9</v>
      </c>
      <c r="C52" s="68"/>
      <c r="D52" s="68"/>
      <c r="E52" s="68"/>
      <c r="F52" s="68"/>
      <c r="G52" s="68"/>
      <c r="H52" s="68"/>
      <c r="I52" s="96"/>
      <c r="J52" s="96"/>
    </row>
    <row r="53" spans="2:10" ht="15" customHeight="1" x14ac:dyDescent="0.3">
      <c r="B53" s="64" t="s">
        <v>10</v>
      </c>
      <c r="C53" s="68">
        <f>RATE(2023-2010,,-C10,C23)</f>
        <v>1.9023782639194822E-2</v>
      </c>
      <c r="D53" s="68">
        <f t="shared" ref="D53:H53" si="0">RATE(2023-2010,,-D10,D23)</f>
        <v>2.8293168615381916E-2</v>
      </c>
      <c r="E53" s="68">
        <f t="shared" si="0"/>
        <v>2.0080190528190774E-2</v>
      </c>
      <c r="F53" s="68">
        <f t="shared" si="0"/>
        <v>2.4702532343561321E-2</v>
      </c>
      <c r="G53" s="68">
        <f t="shared" si="0"/>
        <v>1.7650308823101001E-2</v>
      </c>
      <c r="H53" s="68">
        <f t="shared" si="0"/>
        <v>2.2690950330177682E-2</v>
      </c>
      <c r="I53" s="96"/>
      <c r="J53" s="96"/>
    </row>
    <row r="54" spans="2:10" ht="15" customHeight="1" x14ac:dyDescent="0.3">
      <c r="B54" s="66" t="s">
        <v>2</v>
      </c>
      <c r="C54" s="69">
        <f>RATE(2024-2023,,-C23,C26)</f>
        <v>6.5256534450934961E-2</v>
      </c>
      <c r="D54" s="69">
        <f t="shared" ref="D54:H54" si="1">RATE(2024-2023,,-D23,D26)</f>
        <v>8.1775705933718107E-2</v>
      </c>
      <c r="E54" s="69">
        <f t="shared" si="1"/>
        <v>6.7246755912293066E-2</v>
      </c>
      <c r="F54" s="69">
        <f t="shared" si="1"/>
        <v>5.1660382286044804E-2</v>
      </c>
      <c r="G54" s="69">
        <f t="shared" si="1"/>
        <v>0.13253402786922067</v>
      </c>
      <c r="H54" s="69">
        <f t="shared" si="1"/>
        <v>7.3937784432440604E-2</v>
      </c>
      <c r="I54" s="96"/>
      <c r="J54" s="96"/>
    </row>
    <row r="55" spans="2:10" ht="15" customHeight="1" x14ac:dyDescent="0.3">
      <c r="B55" s="64" t="s">
        <v>3</v>
      </c>
      <c r="C55" s="68">
        <f>RATE(2034-2024,,-C26,C38)</f>
        <v>2.106966892226083E-2</v>
      </c>
      <c r="D55" s="68">
        <f t="shared" ref="D55:H55" si="2">RATE(2034-2024,,-D26,D38)</f>
        <v>3.0958466659622933E-2</v>
      </c>
      <c r="E55" s="68">
        <f t="shared" si="2"/>
        <v>2.2324336960813006E-2</v>
      </c>
      <c r="F55" s="68">
        <f t="shared" si="2"/>
        <v>2.4358301836086067E-2</v>
      </c>
      <c r="G55" s="68">
        <f t="shared" si="2"/>
        <v>2.8961144984451643E-2</v>
      </c>
      <c r="H55" s="68">
        <f t="shared" si="2"/>
        <v>2.5714629514048154E-2</v>
      </c>
      <c r="I55" s="96"/>
      <c r="J55" s="96"/>
    </row>
    <row r="56" spans="2:10" ht="15" customHeight="1" x14ac:dyDescent="0.3">
      <c r="B56" s="66" t="s">
        <v>4</v>
      </c>
      <c r="C56" s="69">
        <f>RATE(2044-2024,,-C26,C50)</f>
        <v>2.3260879122992597E-2</v>
      </c>
      <c r="D56" s="69">
        <f t="shared" ref="D56:H56" si="3">RATE(2044-2024,,-D26,D50)</f>
        <v>3.0938675485319901E-2</v>
      </c>
      <c r="E56" s="69">
        <f t="shared" si="3"/>
        <v>2.4259123900339026E-2</v>
      </c>
      <c r="F56" s="69">
        <f t="shared" si="3"/>
        <v>2.6256523152071491E-2</v>
      </c>
      <c r="G56" s="69">
        <f t="shared" si="3"/>
        <v>2.8066562344196147E-2</v>
      </c>
      <c r="H56" s="69">
        <f t="shared" si="3"/>
        <v>2.678859465833637E-2</v>
      </c>
      <c r="I56" s="96"/>
      <c r="J56" s="96"/>
    </row>
    <row r="57" spans="2:10" ht="15" customHeight="1" x14ac:dyDescent="0.3">
      <c r="B57" s="38" t="s">
        <v>22</v>
      </c>
      <c r="C57" s="41"/>
      <c r="D57" s="41"/>
      <c r="E57" s="41"/>
      <c r="F57" s="41"/>
      <c r="G57" s="41"/>
      <c r="H57" s="41"/>
    </row>
    <row r="58" spans="2:10" ht="16.2" x14ac:dyDescent="0.3">
      <c r="B58" s="26" t="s">
        <v>23</v>
      </c>
      <c r="C58" s="57"/>
      <c r="D58" s="56"/>
      <c r="E58" s="56"/>
      <c r="F58" s="56"/>
      <c r="G58" s="247"/>
      <c r="H58" s="57"/>
      <c r="I58" s="57"/>
    </row>
    <row r="59" spans="2:10" ht="14.4" x14ac:dyDescent="0.3">
      <c r="B59" s="12"/>
      <c r="D59" s="19"/>
      <c r="E59" s="19"/>
      <c r="F59" s="19"/>
      <c r="G59" s="32"/>
      <c r="I59" s="57"/>
    </row>
    <row r="60" spans="2:10" x14ac:dyDescent="0.3">
      <c r="B60" s="12"/>
      <c r="D60" s="19"/>
      <c r="E60" s="19"/>
      <c r="F60" s="19"/>
      <c r="G60" s="32"/>
    </row>
  </sheetData>
  <printOptions horizontalCentered="1"/>
  <pageMargins left="0.7" right="0.7" top="0.75" bottom="0.75" header="0.3" footer="0.3"/>
  <pageSetup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B1:M69"/>
  <sheetViews>
    <sheetView showGridLines="0" zoomScale="70" zoomScaleNormal="70" workbookViewId="0">
      <pane ySplit="10" topLeftCell="A22" activePane="bottomLeft" state="frozen"/>
      <selection pane="bottomLeft" activeCell="L1" sqref="L1"/>
    </sheetView>
  </sheetViews>
  <sheetFormatPr defaultColWidth="9.109375" defaultRowHeight="14.4" x14ac:dyDescent="0.3"/>
  <cols>
    <col min="1" max="1" width="9.109375" style="2"/>
    <col min="2" max="2" width="17.5546875" style="14" customWidth="1"/>
    <col min="3" max="8" width="15.5546875" style="14" customWidth="1"/>
    <col min="9" max="10" width="9.109375" style="14"/>
    <col min="11" max="16384" width="9.109375" style="2"/>
  </cols>
  <sheetData>
    <row r="1" spans="2:13" ht="18" x14ac:dyDescent="0.35">
      <c r="B1" s="16" t="s">
        <v>72</v>
      </c>
      <c r="C1" s="16"/>
      <c r="D1" s="16"/>
      <c r="E1" s="16"/>
      <c r="F1" s="16"/>
      <c r="G1" s="16"/>
      <c r="H1" s="16"/>
    </row>
    <row r="2" spans="2:13" ht="13.8" customHeight="1" x14ac:dyDescent="0.3">
      <c r="B2" s="6"/>
      <c r="C2" s="6"/>
      <c r="D2" s="6"/>
      <c r="E2" s="6"/>
      <c r="F2" s="6"/>
      <c r="G2" s="6"/>
      <c r="H2" s="6"/>
    </row>
    <row r="3" spans="2:13" ht="21" x14ac:dyDescent="0.4">
      <c r="B3" s="11" t="s">
        <v>73</v>
      </c>
      <c r="C3" s="11"/>
      <c r="D3" s="11"/>
      <c r="E3" s="11"/>
      <c r="F3" s="11"/>
      <c r="G3" s="11"/>
      <c r="H3" s="11"/>
    </row>
    <row r="4" spans="2:13" s="1" customFormat="1" ht="6.6" customHeight="1" x14ac:dyDescent="0.3">
      <c r="B4" s="35"/>
      <c r="C4" s="34"/>
      <c r="D4" s="34"/>
      <c r="E4" s="33"/>
      <c r="F4" s="33"/>
      <c r="G4" s="33"/>
      <c r="H4" s="15"/>
      <c r="I4" s="15"/>
      <c r="J4" s="15"/>
    </row>
    <row r="5" spans="2:13" ht="19.2" customHeight="1" x14ac:dyDescent="0.4">
      <c r="B5" s="11" t="s">
        <v>74</v>
      </c>
      <c r="C5" s="11"/>
      <c r="D5" s="11"/>
      <c r="E5" s="11"/>
      <c r="F5" s="11"/>
      <c r="G5" s="11"/>
      <c r="H5" s="11"/>
    </row>
    <row r="6" spans="2:13" ht="13.8" customHeight="1" x14ac:dyDescent="0.3">
      <c r="B6" s="153"/>
      <c r="C6" s="94"/>
      <c r="D6" s="94"/>
      <c r="E6" s="94"/>
      <c r="F6" s="94"/>
      <c r="G6" s="94"/>
      <c r="H6" s="94"/>
      <c r="I6" s="70"/>
      <c r="J6" s="70"/>
    </row>
    <row r="7" spans="2:13" s="250" customFormat="1" ht="18" customHeight="1" x14ac:dyDescent="0.3">
      <c r="B7" s="259"/>
      <c r="C7" s="256"/>
      <c r="D7" s="252" t="s">
        <v>21</v>
      </c>
      <c r="E7" s="252"/>
      <c r="F7" s="252"/>
      <c r="G7" s="252"/>
      <c r="H7" s="256" t="s">
        <v>5</v>
      </c>
      <c r="I7" s="249"/>
      <c r="J7" s="249"/>
    </row>
    <row r="8" spans="2:13" ht="36" customHeight="1" x14ac:dyDescent="0.3">
      <c r="B8" s="97" t="s">
        <v>7</v>
      </c>
      <c r="C8" s="265" t="s">
        <v>52</v>
      </c>
      <c r="D8" s="265" t="s">
        <v>75</v>
      </c>
      <c r="E8" s="265" t="s">
        <v>76</v>
      </c>
      <c r="F8" s="265" t="s">
        <v>77</v>
      </c>
      <c r="G8" s="265" t="s">
        <v>78</v>
      </c>
      <c r="H8" s="265" t="s">
        <v>54</v>
      </c>
      <c r="I8" s="70"/>
      <c r="J8" s="70"/>
    </row>
    <row r="9" spans="2:13" ht="15" customHeight="1" x14ac:dyDescent="0.3">
      <c r="B9" s="53" t="s">
        <v>0</v>
      </c>
      <c r="C9" s="64"/>
      <c r="D9" s="64"/>
      <c r="E9" s="64"/>
      <c r="F9" s="64"/>
      <c r="G9" s="64"/>
      <c r="H9" s="64"/>
      <c r="I9" s="70"/>
      <c r="J9" s="70"/>
    </row>
    <row r="10" spans="2:13" ht="15" customHeight="1" x14ac:dyDescent="0.3">
      <c r="B10" s="63">
        <v>2010</v>
      </c>
      <c r="C10" s="190">
        <v>152.02044854453263</v>
      </c>
      <c r="D10" s="204">
        <v>231.68432630549344</v>
      </c>
      <c r="E10" s="127">
        <v>171.70560013751685</v>
      </c>
      <c r="F10" s="204">
        <v>287.22877580110833</v>
      </c>
      <c r="G10" s="127">
        <v>220.91835277656344</v>
      </c>
      <c r="H10" s="127">
        <v>169.15317827064703</v>
      </c>
      <c r="I10" s="70"/>
      <c r="J10" s="70"/>
      <c r="K10" s="204"/>
      <c r="L10" s="127"/>
      <c r="M10" s="127"/>
    </row>
    <row r="11" spans="2:13" ht="15" customHeight="1" x14ac:dyDescent="0.3">
      <c r="B11" s="62">
        <v>2011</v>
      </c>
      <c r="C11" s="187">
        <v>152.30017144254836</v>
      </c>
      <c r="D11" s="189">
        <v>230.52079180811154</v>
      </c>
      <c r="E11" s="189">
        <v>173.17812225914039</v>
      </c>
      <c r="F11" s="189">
        <v>282.93027566349042</v>
      </c>
      <c r="G11" s="189">
        <v>220.98198059312995</v>
      </c>
      <c r="H11" s="189">
        <v>169.9633410704829</v>
      </c>
      <c r="I11" s="70"/>
      <c r="J11" s="70"/>
      <c r="K11" s="127"/>
      <c r="L11" s="127"/>
      <c r="M11" s="127"/>
    </row>
    <row r="12" spans="2:13" ht="15" customHeight="1" x14ac:dyDescent="0.3">
      <c r="B12" s="63">
        <v>2012</v>
      </c>
      <c r="C12" s="190">
        <v>152.69634231776215</v>
      </c>
      <c r="D12" s="127">
        <v>230.37714241905084</v>
      </c>
      <c r="E12" s="127">
        <v>171.83607935859888</v>
      </c>
      <c r="F12" s="127">
        <v>278.32081461675034</v>
      </c>
      <c r="G12" s="127">
        <v>219.40876828975667</v>
      </c>
      <c r="H12" s="127">
        <v>169.85777207650867</v>
      </c>
      <c r="I12" s="70"/>
      <c r="J12" s="70"/>
      <c r="K12" s="127"/>
      <c r="L12" s="127"/>
      <c r="M12" s="127"/>
    </row>
    <row r="13" spans="2:13" ht="15" customHeight="1" x14ac:dyDescent="0.3">
      <c r="B13" s="62">
        <v>2013</v>
      </c>
      <c r="C13" s="187">
        <v>153.91710593904338</v>
      </c>
      <c r="D13" s="189">
        <v>233.30806428597452</v>
      </c>
      <c r="E13" s="189">
        <v>171.79230327014739</v>
      </c>
      <c r="F13" s="189">
        <v>276.194681053674</v>
      </c>
      <c r="G13" s="189">
        <v>219.22657926459473</v>
      </c>
      <c r="H13" s="189">
        <v>170.77605258777032</v>
      </c>
      <c r="I13" s="70"/>
      <c r="J13" s="70"/>
      <c r="K13" s="127"/>
      <c r="L13" s="127"/>
      <c r="M13" s="127"/>
    </row>
    <row r="14" spans="2:13" ht="15" customHeight="1" x14ac:dyDescent="0.3">
      <c r="B14" s="63">
        <v>2014</v>
      </c>
      <c r="C14" s="190">
        <v>155.44794286144324</v>
      </c>
      <c r="D14" s="127">
        <v>236.12256130129805</v>
      </c>
      <c r="E14" s="127">
        <v>173.02072295374353</v>
      </c>
      <c r="F14" s="127">
        <v>276.18289392437333</v>
      </c>
      <c r="G14" s="127">
        <v>219.72931038651254</v>
      </c>
      <c r="H14" s="127">
        <v>172.3623814223867</v>
      </c>
      <c r="I14" s="70"/>
      <c r="J14" s="70"/>
      <c r="K14" s="127"/>
      <c r="L14" s="127"/>
      <c r="M14" s="127"/>
    </row>
    <row r="15" spans="2:13" ht="15" customHeight="1" x14ac:dyDescent="0.3">
      <c r="B15" s="62">
        <v>2015</v>
      </c>
      <c r="C15" s="187">
        <v>157.69841748520838</v>
      </c>
      <c r="D15" s="189">
        <v>237.03320001383051</v>
      </c>
      <c r="E15" s="189">
        <v>173.93109370389467</v>
      </c>
      <c r="F15" s="189">
        <v>272.14380352368676</v>
      </c>
      <c r="G15" s="189">
        <v>219.52792215215078</v>
      </c>
      <c r="H15" s="189">
        <v>173.81789105749473</v>
      </c>
      <c r="I15" s="70"/>
      <c r="J15" s="70"/>
      <c r="K15" s="127"/>
      <c r="L15" s="127"/>
      <c r="M15" s="127"/>
    </row>
    <row r="16" spans="2:13" ht="15" customHeight="1" x14ac:dyDescent="0.3">
      <c r="B16" s="63">
        <v>2016</v>
      </c>
      <c r="C16" s="190">
        <v>159.88279901670185</v>
      </c>
      <c r="D16" s="127">
        <v>241.74226796184163</v>
      </c>
      <c r="E16" s="127">
        <v>174.05049722291167</v>
      </c>
      <c r="F16" s="127">
        <v>266.56651751879258</v>
      </c>
      <c r="G16" s="127">
        <v>219.78582670762077</v>
      </c>
      <c r="H16" s="127">
        <v>175.14169790850988</v>
      </c>
      <c r="I16" s="70"/>
      <c r="J16" s="70"/>
      <c r="K16" s="127"/>
      <c r="L16" s="127"/>
      <c r="M16" s="127"/>
    </row>
    <row r="17" spans="2:13" ht="15" customHeight="1" x14ac:dyDescent="0.3">
      <c r="B17" s="62">
        <v>2017</v>
      </c>
      <c r="C17" s="187">
        <v>162.28852991698233</v>
      </c>
      <c r="D17" s="189">
        <v>243.43043868722879</v>
      </c>
      <c r="E17" s="189">
        <v>176.42718009739417</v>
      </c>
      <c r="F17" s="189">
        <v>267.45324889432902</v>
      </c>
      <c r="G17" s="189">
        <v>221.8231554749365</v>
      </c>
      <c r="H17" s="189">
        <v>177.31279289569684</v>
      </c>
      <c r="I17" s="70"/>
      <c r="J17" s="70"/>
      <c r="K17" s="127"/>
      <c r="L17" s="127"/>
      <c r="M17" s="127"/>
    </row>
    <row r="18" spans="2:13" ht="15" customHeight="1" x14ac:dyDescent="0.3">
      <c r="B18" s="63">
        <v>2018</v>
      </c>
      <c r="C18" s="190">
        <v>164.20777924016895</v>
      </c>
      <c r="D18" s="127">
        <v>247.54324488266275</v>
      </c>
      <c r="E18" s="127">
        <v>178.12401999929114</v>
      </c>
      <c r="F18" s="127">
        <v>265.23253056286057</v>
      </c>
      <c r="G18" s="127">
        <v>223.18492849670844</v>
      </c>
      <c r="H18" s="127">
        <v>178.92466940820205</v>
      </c>
      <c r="I18" s="70"/>
      <c r="J18" s="70"/>
      <c r="K18" s="127"/>
      <c r="L18" s="127"/>
      <c r="M18" s="127"/>
    </row>
    <row r="19" spans="2:13" ht="15" customHeight="1" x14ac:dyDescent="0.3">
      <c r="B19" s="62">
        <v>2019</v>
      </c>
      <c r="C19" s="187">
        <v>166.03693961380171</v>
      </c>
      <c r="D19" s="189">
        <v>251.62112078113785</v>
      </c>
      <c r="E19" s="189">
        <v>177.86455727281046</v>
      </c>
      <c r="F19" s="189">
        <v>269.85773039482223</v>
      </c>
      <c r="G19" s="189">
        <v>225.56725459165961</v>
      </c>
      <c r="H19" s="189">
        <v>180.71429342725708</v>
      </c>
      <c r="I19" s="70"/>
      <c r="J19" s="70"/>
      <c r="K19" s="127"/>
      <c r="L19" s="127"/>
      <c r="M19" s="127"/>
    </row>
    <row r="20" spans="2:13" ht="15" customHeight="1" x14ac:dyDescent="0.3">
      <c r="B20" s="316">
        <v>2020</v>
      </c>
      <c r="C20" s="318">
        <v>166.65189231383144</v>
      </c>
      <c r="D20" s="319">
        <v>256.15396593793128</v>
      </c>
      <c r="E20" s="319">
        <v>178.4713265921086</v>
      </c>
      <c r="F20" s="319">
        <v>256.54233730314849</v>
      </c>
      <c r="G20" s="319">
        <v>221.78353714232108</v>
      </c>
      <c r="H20" s="319">
        <v>177.3770051490653</v>
      </c>
      <c r="I20" s="70"/>
      <c r="J20" s="70"/>
      <c r="K20" s="127"/>
      <c r="L20" s="127"/>
      <c r="M20" s="127"/>
    </row>
    <row r="21" spans="2:13" ht="15" customHeight="1" x14ac:dyDescent="0.3">
      <c r="B21" s="62">
        <v>2021</v>
      </c>
      <c r="C21" s="187">
        <v>171.69031255468741</v>
      </c>
      <c r="D21" s="189">
        <v>255.43870385353617</v>
      </c>
      <c r="E21" s="189">
        <v>178.83311202358306</v>
      </c>
      <c r="F21" s="189">
        <v>205.81862765911725</v>
      </c>
      <c r="G21" s="189">
        <v>202.40078186383639</v>
      </c>
      <c r="H21" s="189">
        <v>177.77211143280414</v>
      </c>
      <c r="I21" s="70"/>
      <c r="J21" s="70"/>
      <c r="K21" s="127"/>
      <c r="L21" s="127"/>
      <c r="M21" s="127"/>
    </row>
    <row r="22" spans="2:13" ht="15" customHeight="1" x14ac:dyDescent="0.3">
      <c r="B22" s="63">
        <v>2022</v>
      </c>
      <c r="C22" s="190">
        <v>171.049863381938</v>
      </c>
      <c r="D22" s="127">
        <v>260.00629235540021</v>
      </c>
      <c r="E22" s="127">
        <v>180.38641055643541</v>
      </c>
      <c r="F22" s="127">
        <v>265.78457982335442</v>
      </c>
      <c r="G22" s="127">
        <v>218.27933224121861</v>
      </c>
      <c r="H22" s="127">
        <v>181.54974477889334</v>
      </c>
      <c r="I22" s="70"/>
      <c r="J22" s="70"/>
    </row>
    <row r="23" spans="2:13" ht="15" customHeight="1" x14ac:dyDescent="0.3">
      <c r="B23" s="62" t="s">
        <v>1</v>
      </c>
      <c r="C23" s="187">
        <v>172.16373336282305</v>
      </c>
      <c r="D23" s="189">
        <v>256.3077944462384</v>
      </c>
      <c r="E23" s="189">
        <v>183.10831087369914</v>
      </c>
      <c r="F23" s="189">
        <v>278.77495744390495</v>
      </c>
      <c r="G23" s="189">
        <v>227.2199084658923</v>
      </c>
      <c r="H23" s="189">
        <v>185.23935799827905</v>
      </c>
      <c r="I23" s="70"/>
      <c r="J23" s="70"/>
      <c r="K23" s="338"/>
      <c r="L23" s="338"/>
      <c r="M23" s="338"/>
    </row>
    <row r="24" spans="2:13" ht="10.35" customHeight="1" x14ac:dyDescent="0.3">
      <c r="B24" s="65"/>
      <c r="C24" s="191"/>
      <c r="D24" s="125"/>
      <c r="E24" s="125"/>
      <c r="F24" s="125"/>
      <c r="G24" s="125"/>
      <c r="H24" s="125"/>
      <c r="I24" s="70"/>
      <c r="J24" s="70"/>
    </row>
    <row r="25" spans="2:13" ht="15" customHeight="1" x14ac:dyDescent="0.3">
      <c r="B25" s="53" t="s">
        <v>8</v>
      </c>
      <c r="C25" s="190"/>
      <c r="D25" s="190"/>
      <c r="E25" s="190"/>
      <c r="F25" s="190"/>
      <c r="G25" s="190"/>
      <c r="H25" s="127"/>
      <c r="I25" s="70"/>
      <c r="J25" s="70"/>
    </row>
    <row r="26" spans="2:13" ht="15" customHeight="1" x14ac:dyDescent="0.3">
      <c r="B26" s="343">
        <v>2024</v>
      </c>
      <c r="C26" s="371">
        <v>172.74391368377599</v>
      </c>
      <c r="D26" s="372">
        <v>256.80779444623846</v>
      </c>
      <c r="E26" s="372">
        <v>183.60831087369917</v>
      </c>
      <c r="F26" s="372">
        <v>279.5249574439049</v>
      </c>
      <c r="G26" s="372">
        <v>231.03444545825761</v>
      </c>
      <c r="H26" s="372">
        <v>187.35846844392302</v>
      </c>
      <c r="I26" s="70"/>
      <c r="J26" s="70"/>
      <c r="K26" s="338"/>
      <c r="L26" s="338"/>
      <c r="M26" s="338"/>
    </row>
    <row r="27" spans="2:13" ht="10.35" customHeight="1" x14ac:dyDescent="0.3">
      <c r="B27" s="63"/>
      <c r="C27" s="190"/>
      <c r="D27" s="127"/>
      <c r="E27" s="127"/>
      <c r="F27" s="127"/>
      <c r="G27" s="127"/>
      <c r="H27" s="127"/>
      <c r="I27" s="70"/>
      <c r="J27" s="70"/>
      <c r="K27" s="338"/>
      <c r="L27" s="338"/>
      <c r="M27" s="338"/>
    </row>
    <row r="28" spans="2:13" ht="15" customHeight="1" x14ac:dyDescent="0.3">
      <c r="B28" s="62">
        <v>2025</v>
      </c>
      <c r="C28" s="187">
        <v>173.25449947227676</v>
      </c>
      <c r="D28" s="189">
        <v>257.30779444623846</v>
      </c>
      <c r="E28" s="189">
        <v>184.10831087369911</v>
      </c>
      <c r="F28" s="189">
        <v>280.27495744390484</v>
      </c>
      <c r="G28" s="189">
        <v>232.08704947983557</v>
      </c>
      <c r="H28" s="189">
        <v>188.16267502313357</v>
      </c>
      <c r="I28" s="70"/>
      <c r="J28" s="70"/>
      <c r="K28" s="338"/>
      <c r="L28" s="338"/>
      <c r="M28" s="338"/>
    </row>
    <row r="29" spans="2:13" ht="15" customHeight="1" x14ac:dyDescent="0.3">
      <c r="B29" s="63">
        <v>2026</v>
      </c>
      <c r="C29" s="190">
        <v>173.76862242409743</v>
      </c>
      <c r="D29" s="127">
        <v>257.80779444623846</v>
      </c>
      <c r="E29" s="127">
        <v>184.60831087369911</v>
      </c>
      <c r="F29" s="127">
        <v>281.0249574439049</v>
      </c>
      <c r="G29" s="127">
        <v>232.31932221110526</v>
      </c>
      <c r="H29" s="127">
        <v>188.73232661674166</v>
      </c>
      <c r="I29" s="70"/>
      <c r="J29" s="70"/>
      <c r="K29" s="338"/>
      <c r="L29" s="338"/>
      <c r="M29" s="338"/>
    </row>
    <row r="30" spans="2:13" ht="15" customHeight="1" x14ac:dyDescent="0.3">
      <c r="B30" s="62">
        <v>2027</v>
      </c>
      <c r="C30" s="187">
        <v>174.28083779416477</v>
      </c>
      <c r="D30" s="189">
        <v>258.30779444623846</v>
      </c>
      <c r="E30" s="189">
        <v>185.10831087369911</v>
      </c>
      <c r="F30" s="189">
        <v>281.7749574439049</v>
      </c>
      <c r="G30" s="189">
        <v>232.52611770742308</v>
      </c>
      <c r="H30" s="189">
        <v>189.26649259567267</v>
      </c>
      <c r="I30" s="70"/>
      <c r="J30" s="70"/>
      <c r="K30" s="338"/>
      <c r="L30" s="338"/>
      <c r="M30" s="338"/>
    </row>
    <row r="31" spans="2:13" ht="15" customHeight="1" x14ac:dyDescent="0.3">
      <c r="B31" s="63">
        <v>2028</v>
      </c>
      <c r="C31" s="190">
        <v>174.79437216140579</v>
      </c>
      <c r="D31" s="127">
        <v>258.8077944462384</v>
      </c>
      <c r="E31" s="127">
        <v>185.60831087369911</v>
      </c>
      <c r="F31" s="127">
        <v>282.52495744390495</v>
      </c>
      <c r="G31" s="127">
        <v>232.67025688653615</v>
      </c>
      <c r="H31" s="127">
        <v>189.79248393020367</v>
      </c>
      <c r="I31" s="70"/>
      <c r="J31" s="70"/>
      <c r="K31" s="338"/>
      <c r="L31" s="338"/>
      <c r="M31" s="338"/>
    </row>
    <row r="32" spans="2:13" ht="15" customHeight="1" x14ac:dyDescent="0.3">
      <c r="B32" s="62">
        <v>2029</v>
      </c>
      <c r="C32" s="187">
        <v>175.31014283984931</v>
      </c>
      <c r="D32" s="189">
        <v>259.3077944462384</v>
      </c>
      <c r="E32" s="189">
        <v>186.10831087369914</v>
      </c>
      <c r="F32" s="189">
        <v>283.27495744390473</v>
      </c>
      <c r="G32" s="189">
        <v>232.83026454632096</v>
      </c>
      <c r="H32" s="189">
        <v>190.33267597435182</v>
      </c>
      <c r="I32" s="70"/>
      <c r="J32" s="70"/>
      <c r="K32" s="338"/>
      <c r="L32" s="338"/>
      <c r="M32" s="338"/>
    </row>
    <row r="33" spans="2:13" ht="10.35" customHeight="1" x14ac:dyDescent="0.3">
      <c r="B33" s="63"/>
      <c r="C33" s="190"/>
      <c r="D33" s="127"/>
      <c r="E33" s="127"/>
      <c r="F33" s="127"/>
      <c r="G33" s="127"/>
      <c r="H33" s="127"/>
      <c r="I33" s="70"/>
      <c r="J33" s="70"/>
      <c r="K33" s="338"/>
      <c r="L33" s="338"/>
      <c r="M33" s="338"/>
    </row>
    <row r="34" spans="2:13" ht="15" customHeight="1" x14ac:dyDescent="0.3">
      <c r="B34" s="63">
        <v>2030</v>
      </c>
      <c r="C34" s="190">
        <v>175.82647322746251</v>
      </c>
      <c r="D34" s="127">
        <v>259.80779444623846</v>
      </c>
      <c r="E34" s="127">
        <v>186.60831087369911</v>
      </c>
      <c r="F34" s="127">
        <v>284.02495744390484</v>
      </c>
      <c r="G34" s="127">
        <v>232.9826527249613</v>
      </c>
      <c r="H34" s="127">
        <v>190.85022247209147</v>
      </c>
      <c r="I34" s="70"/>
      <c r="J34" s="70"/>
      <c r="K34" s="338"/>
      <c r="L34" s="338"/>
      <c r="M34" s="338"/>
    </row>
    <row r="35" spans="2:13" ht="15" customHeight="1" x14ac:dyDescent="0.3">
      <c r="B35" s="62">
        <v>2031</v>
      </c>
      <c r="C35" s="187">
        <v>176.34445384402474</v>
      </c>
      <c r="D35" s="189">
        <v>260.3077944462384</v>
      </c>
      <c r="E35" s="189">
        <v>187.10831087369914</v>
      </c>
      <c r="F35" s="189">
        <v>284.77495744390484</v>
      </c>
      <c r="G35" s="189">
        <v>233.12907685883306</v>
      </c>
      <c r="H35" s="189">
        <v>191.36642585358479</v>
      </c>
      <c r="I35" s="70"/>
      <c r="J35" s="70"/>
      <c r="K35" s="338"/>
      <c r="L35" s="338"/>
      <c r="M35" s="338"/>
    </row>
    <row r="36" spans="2:13" ht="15" customHeight="1" x14ac:dyDescent="0.3">
      <c r="B36" s="63">
        <v>2032</v>
      </c>
      <c r="C36" s="190">
        <v>176.86252674961096</v>
      </c>
      <c r="D36" s="127">
        <v>260.8077944462384</v>
      </c>
      <c r="E36" s="127">
        <v>187.60831087369908</v>
      </c>
      <c r="F36" s="127">
        <v>285.52495744390484</v>
      </c>
      <c r="G36" s="127">
        <v>233.28387283571416</v>
      </c>
      <c r="H36" s="127">
        <v>191.8584390002942</v>
      </c>
      <c r="I36" s="70"/>
      <c r="J36" s="70"/>
      <c r="K36" s="338"/>
      <c r="L36" s="338"/>
      <c r="M36" s="338"/>
    </row>
    <row r="37" spans="2:13" ht="15" customHeight="1" x14ac:dyDescent="0.3">
      <c r="B37" s="62">
        <v>2033</v>
      </c>
      <c r="C37" s="187">
        <v>177.55292233916393</v>
      </c>
      <c r="D37" s="189">
        <v>261.3077944462384</v>
      </c>
      <c r="E37" s="189">
        <v>188.10831087369914</v>
      </c>
      <c r="F37" s="189">
        <v>286.27495744390478</v>
      </c>
      <c r="G37" s="189">
        <v>233.4524846282512</v>
      </c>
      <c r="H37" s="189">
        <v>192.44272794777842</v>
      </c>
      <c r="I37" s="70"/>
      <c r="J37" s="70"/>
    </row>
    <row r="38" spans="2:13" ht="15" customHeight="1" x14ac:dyDescent="0.3">
      <c r="B38" s="63">
        <v>2034</v>
      </c>
      <c r="C38" s="190">
        <v>178.24517478940425</v>
      </c>
      <c r="D38" s="127">
        <v>261.8077944462384</v>
      </c>
      <c r="E38" s="127">
        <v>188.60831087369917</v>
      </c>
      <c r="F38" s="127">
        <v>287.02495744390478</v>
      </c>
      <c r="G38" s="127">
        <v>233.62081715997633</v>
      </c>
      <c r="H38" s="127">
        <v>193.01238662942191</v>
      </c>
      <c r="I38" s="70"/>
      <c r="J38" s="70"/>
    </row>
    <row r="39" spans="2:13" ht="10.35" customHeight="1" x14ac:dyDescent="0.3">
      <c r="B39" s="65"/>
      <c r="C39" s="191"/>
      <c r="D39" s="125"/>
      <c r="E39" s="125"/>
      <c r="F39" s="125"/>
      <c r="G39" s="125"/>
      <c r="H39" s="125"/>
      <c r="I39" s="70"/>
      <c r="J39" s="70"/>
    </row>
    <row r="40" spans="2:13" ht="15" customHeight="1" x14ac:dyDescent="0.3">
      <c r="B40" s="62">
        <v>2035</v>
      </c>
      <c r="C40" s="187">
        <v>178.94120902833168</v>
      </c>
      <c r="D40" s="189">
        <v>262.3077944462384</v>
      </c>
      <c r="E40" s="189">
        <v>189.10831087369911</v>
      </c>
      <c r="F40" s="189">
        <v>287.77495744390484</v>
      </c>
      <c r="G40" s="189">
        <v>233.81529390400871</v>
      </c>
      <c r="H40" s="189">
        <v>193.60041805919263</v>
      </c>
      <c r="I40" s="70"/>
      <c r="J40" s="70"/>
    </row>
    <row r="41" spans="2:13" ht="15" customHeight="1" x14ac:dyDescent="0.3">
      <c r="B41" s="63">
        <v>2036</v>
      </c>
      <c r="C41" s="190">
        <v>179.63979519951556</v>
      </c>
      <c r="D41" s="127">
        <v>262.8077944462384</v>
      </c>
      <c r="E41" s="127">
        <v>189.60831087369911</v>
      </c>
      <c r="F41" s="127">
        <v>288.5249574439049</v>
      </c>
      <c r="G41" s="127">
        <v>234.01565967295502</v>
      </c>
      <c r="H41" s="127">
        <v>194.18628197787802</v>
      </c>
      <c r="I41" s="70"/>
      <c r="J41" s="70"/>
    </row>
    <row r="42" spans="2:13" ht="15" customHeight="1" x14ac:dyDescent="0.3">
      <c r="B42" s="62">
        <v>2037</v>
      </c>
      <c r="C42" s="187">
        <v>180.34087074477023</v>
      </c>
      <c r="D42" s="189">
        <v>263.30779444623835</v>
      </c>
      <c r="E42" s="189">
        <v>190.10831087369914</v>
      </c>
      <c r="F42" s="189">
        <v>289.27495744390495</v>
      </c>
      <c r="G42" s="189">
        <v>234.22481275671305</v>
      </c>
      <c r="H42" s="189">
        <v>194.76903844148575</v>
      </c>
      <c r="I42" s="70"/>
      <c r="J42" s="70"/>
    </row>
    <row r="43" spans="2:13" ht="15" customHeight="1" x14ac:dyDescent="0.3">
      <c r="B43" s="63">
        <v>2038</v>
      </c>
      <c r="C43" s="190">
        <v>181.04510499434991</v>
      </c>
      <c r="D43" s="127">
        <v>263.8077944462384</v>
      </c>
      <c r="E43" s="127">
        <v>190.60831087369914</v>
      </c>
      <c r="F43" s="127">
        <v>290.0249574439049</v>
      </c>
      <c r="G43" s="127">
        <v>234.43790628203084</v>
      </c>
      <c r="H43" s="127">
        <v>195.36057024595934</v>
      </c>
      <c r="I43" s="70"/>
      <c r="J43" s="70"/>
    </row>
    <row r="44" spans="2:13" ht="15" customHeight="1" x14ac:dyDescent="0.3">
      <c r="B44" s="62">
        <v>2039</v>
      </c>
      <c r="C44" s="187">
        <v>181.75261611367802</v>
      </c>
      <c r="D44" s="189">
        <v>264.3077944462384</v>
      </c>
      <c r="E44" s="189">
        <v>191.10831087369917</v>
      </c>
      <c r="F44" s="189">
        <v>290.77495744390495</v>
      </c>
      <c r="G44" s="189">
        <v>234.6496084402936</v>
      </c>
      <c r="H44" s="189">
        <v>195.95947421179315</v>
      </c>
      <c r="I44" s="70"/>
      <c r="J44" s="70"/>
    </row>
    <row r="45" spans="2:13" ht="10.35" customHeight="1" x14ac:dyDescent="0.3">
      <c r="B45" s="63"/>
      <c r="C45" s="190"/>
      <c r="D45" s="127"/>
      <c r="E45" s="127"/>
      <c r="F45" s="127"/>
      <c r="G45" s="127"/>
      <c r="H45" s="127"/>
      <c r="I45" s="70"/>
      <c r="J45" s="70"/>
      <c r="K45" s="338"/>
      <c r="L45" s="338"/>
      <c r="M45" s="338"/>
    </row>
    <row r="46" spans="2:13" ht="15" customHeight="1" x14ac:dyDescent="0.3">
      <c r="B46" s="63">
        <v>2040</v>
      </c>
      <c r="C46" s="190">
        <v>182.46340581806732</v>
      </c>
      <c r="D46" s="127">
        <v>264.8077944462384</v>
      </c>
      <c r="E46" s="127">
        <v>191.6083108736992</v>
      </c>
      <c r="F46" s="127">
        <v>291.52495744390495</v>
      </c>
      <c r="G46" s="127">
        <v>234.87596304976194</v>
      </c>
      <c r="H46" s="127">
        <v>196.57042857073503</v>
      </c>
      <c r="I46" s="70"/>
      <c r="J46" s="70"/>
    </row>
    <row r="47" spans="2:13" ht="15" customHeight="1" x14ac:dyDescent="0.3">
      <c r="B47" s="62">
        <v>2041</v>
      </c>
      <c r="C47" s="187">
        <v>183.17730533075522</v>
      </c>
      <c r="D47" s="189">
        <v>265.30779444623846</v>
      </c>
      <c r="E47" s="189">
        <v>192.1083108736992</v>
      </c>
      <c r="F47" s="189">
        <v>292.2749574439049</v>
      </c>
      <c r="G47" s="189">
        <v>235.10305890761228</v>
      </c>
      <c r="H47" s="189">
        <v>197.18767946467477</v>
      </c>
      <c r="I47" s="70"/>
      <c r="J47" s="70"/>
    </row>
    <row r="48" spans="2:13" ht="15" customHeight="1" x14ac:dyDescent="0.3">
      <c r="B48" s="63">
        <v>2042</v>
      </c>
      <c r="C48" s="190">
        <v>183.89385751604604</v>
      </c>
      <c r="D48" s="127">
        <v>265.80779444623846</v>
      </c>
      <c r="E48" s="127">
        <v>192.60831087369917</v>
      </c>
      <c r="F48" s="127">
        <v>293.0249574439049</v>
      </c>
      <c r="G48" s="127">
        <v>235.34042539896589</v>
      </c>
      <c r="H48" s="127">
        <v>197.80762621159928</v>
      </c>
      <c r="I48" s="70"/>
      <c r="J48" s="70"/>
    </row>
    <row r="49" spans="2:10" ht="15" customHeight="1" x14ac:dyDescent="0.3">
      <c r="B49" s="62">
        <v>2043</v>
      </c>
      <c r="C49" s="187">
        <v>184.61270979492792</v>
      </c>
      <c r="D49" s="189">
        <v>266.30779444623846</v>
      </c>
      <c r="E49" s="189">
        <v>193.10831087369917</v>
      </c>
      <c r="F49" s="189">
        <v>293.77495744390484</v>
      </c>
      <c r="G49" s="189">
        <v>235.58370629016494</v>
      </c>
      <c r="H49" s="189">
        <v>198.42148959418319</v>
      </c>
      <c r="I49" s="70"/>
      <c r="J49" s="70"/>
    </row>
    <row r="50" spans="2:10" ht="15" customHeight="1" x14ac:dyDescent="0.3">
      <c r="B50" s="63">
        <v>2044</v>
      </c>
      <c r="C50" s="190">
        <v>185.3341971694839</v>
      </c>
      <c r="D50" s="127">
        <v>266.80779444623846</v>
      </c>
      <c r="E50" s="127">
        <v>193.60831087369911</v>
      </c>
      <c r="F50" s="127">
        <v>294.5249574439049</v>
      </c>
      <c r="G50" s="127">
        <v>235.83239047039535</v>
      </c>
      <c r="H50" s="127">
        <v>199.03431876080239</v>
      </c>
      <c r="I50" s="70"/>
      <c r="J50" s="70"/>
    </row>
    <row r="51" spans="2:10" ht="15" customHeight="1" x14ac:dyDescent="0.3">
      <c r="B51" s="67"/>
      <c r="C51" s="90"/>
      <c r="D51" s="90"/>
      <c r="E51" s="65"/>
      <c r="F51" s="65"/>
      <c r="G51" s="65"/>
      <c r="H51" s="65"/>
      <c r="I51" s="70"/>
      <c r="J51" s="70"/>
    </row>
    <row r="52" spans="2:10" ht="15" customHeight="1" x14ac:dyDescent="0.3">
      <c r="B52" s="248" t="s">
        <v>9</v>
      </c>
      <c r="C52" s="68"/>
      <c r="D52" s="68"/>
      <c r="E52" s="63"/>
      <c r="F52" s="63"/>
      <c r="G52" s="63"/>
      <c r="H52" s="63"/>
      <c r="I52" s="70"/>
      <c r="J52" s="70"/>
    </row>
    <row r="53" spans="2:10" ht="15" customHeight="1" x14ac:dyDescent="0.3">
      <c r="B53" s="64" t="s">
        <v>10</v>
      </c>
      <c r="C53" s="68">
        <f>RATE(2023-2010,,-C10,C23)</f>
        <v>9.6175636207842096E-3</v>
      </c>
      <c r="D53" s="68">
        <f t="shared" ref="D53:H53" si="0">RATE(2023-2010,,-D10,D23)</f>
        <v>7.7997424095596641E-3</v>
      </c>
      <c r="E53" s="68">
        <f t="shared" si="0"/>
        <v>4.9581323880248324E-3</v>
      </c>
      <c r="F53" s="68">
        <f t="shared" si="0"/>
        <v>-2.2953749905882666E-3</v>
      </c>
      <c r="G53" s="68">
        <f t="shared" si="0"/>
        <v>2.165812722151141E-3</v>
      </c>
      <c r="H53" s="68">
        <f t="shared" si="0"/>
        <v>7.0124832013001431E-3</v>
      </c>
      <c r="I53" s="70"/>
      <c r="J53" s="70"/>
    </row>
    <row r="54" spans="2:10" ht="15" customHeight="1" x14ac:dyDescent="0.3">
      <c r="B54" s="66" t="s">
        <v>2</v>
      </c>
      <c r="C54" s="69">
        <f>RATE(2024-2023,,-C23,C26)</f>
        <v>3.3699334326715786E-3</v>
      </c>
      <c r="D54" s="69">
        <f t="shared" ref="D54:H54" si="1">RATE(2024-2023,,-D23,D26)</f>
        <v>1.9507795347399421E-3</v>
      </c>
      <c r="E54" s="69">
        <f t="shared" si="1"/>
        <v>2.7306242825041716E-3</v>
      </c>
      <c r="F54" s="69">
        <f t="shared" si="1"/>
        <v>2.6903420840836672E-3</v>
      </c>
      <c r="G54" s="69">
        <f t="shared" si="1"/>
        <v>1.6787864312241406E-2</v>
      </c>
      <c r="H54" s="69">
        <f t="shared" si="1"/>
        <v>1.1439849870693519E-2</v>
      </c>
      <c r="I54" s="70"/>
      <c r="J54" s="70"/>
    </row>
    <row r="55" spans="2:10" ht="15" customHeight="1" x14ac:dyDescent="0.3">
      <c r="B55" s="64" t="s">
        <v>3</v>
      </c>
      <c r="C55" s="68">
        <f>RATE(2034-2024,,-C26,C38)</f>
        <v>3.1398950688360347E-3</v>
      </c>
      <c r="D55" s="68">
        <f t="shared" ref="D55:H55" si="2">RATE(2034-2024,,-D26,D38)</f>
        <v>1.9301305079509599E-3</v>
      </c>
      <c r="E55" s="68">
        <f t="shared" si="2"/>
        <v>2.6903817998848696E-3</v>
      </c>
      <c r="F55" s="68">
        <f t="shared" si="2"/>
        <v>2.6512674020929827E-3</v>
      </c>
      <c r="G55" s="68">
        <f t="shared" si="2"/>
        <v>1.1138746575997244E-3</v>
      </c>
      <c r="H55" s="68">
        <f t="shared" si="2"/>
        <v>2.9774880240770259E-3</v>
      </c>
      <c r="I55" s="70"/>
      <c r="J55" s="70"/>
    </row>
    <row r="56" spans="2:10" ht="15" customHeight="1" x14ac:dyDescent="0.3">
      <c r="B56" s="66" t="s">
        <v>4</v>
      </c>
      <c r="C56" s="69">
        <f>RATE(2044-2024,,-C26,C50)</f>
        <v>3.523715564064946E-3</v>
      </c>
      <c r="D56" s="69">
        <f t="shared" ref="D56:H56" si="3">RATE(2044-2024,,-D26,D50)</f>
        <v>1.9118555024572781E-3</v>
      </c>
      <c r="E56" s="69">
        <f t="shared" si="3"/>
        <v>2.6551365809723655E-3</v>
      </c>
      <c r="F56" s="69">
        <f t="shared" si="3"/>
        <v>2.6170265952556071E-3</v>
      </c>
      <c r="G56" s="69">
        <f t="shared" si="3"/>
        <v>1.0282547388526229E-3</v>
      </c>
      <c r="H56" s="69">
        <f t="shared" si="3"/>
        <v>3.0272499220009553E-3</v>
      </c>
      <c r="I56" s="70"/>
      <c r="J56" s="70"/>
    </row>
    <row r="57" spans="2:10" ht="15" customHeight="1" x14ac:dyDescent="0.3">
      <c r="B57" s="38" t="s">
        <v>63</v>
      </c>
      <c r="C57" s="116"/>
      <c r="D57" s="116"/>
      <c r="E57" s="116"/>
      <c r="F57" s="116"/>
      <c r="G57" s="116"/>
      <c r="H57" s="116"/>
      <c r="I57" s="70"/>
      <c r="J57" s="70"/>
    </row>
    <row r="58" spans="2:10" ht="15" customHeight="1" x14ac:dyDescent="0.3">
      <c r="B58" s="61"/>
      <c r="C58" s="70"/>
      <c r="D58" s="70"/>
      <c r="E58" s="70"/>
      <c r="F58" s="70"/>
      <c r="G58" s="70"/>
      <c r="H58" s="70"/>
      <c r="I58" s="70"/>
      <c r="J58" s="70"/>
    </row>
    <row r="59" spans="2:10" ht="15" customHeight="1" x14ac:dyDescent="0.3">
      <c r="B59" s="61"/>
      <c r="C59" s="70"/>
      <c r="D59" s="70"/>
      <c r="E59" s="70"/>
      <c r="F59" s="70"/>
      <c r="G59" s="70"/>
      <c r="H59" s="70"/>
      <c r="I59" s="70"/>
      <c r="J59" s="70"/>
    </row>
    <row r="60" spans="2:10" ht="15" customHeight="1" x14ac:dyDescent="0.3">
      <c r="B60" s="61"/>
      <c r="C60" s="70"/>
      <c r="D60" s="70"/>
      <c r="E60" s="70"/>
      <c r="F60" s="70"/>
      <c r="G60" s="70"/>
      <c r="H60" s="70"/>
      <c r="I60" s="70"/>
      <c r="J60" s="70"/>
    </row>
    <row r="61" spans="2:10" ht="15" customHeight="1" x14ac:dyDescent="0.3">
      <c r="B61" s="2"/>
      <c r="C61" s="2"/>
      <c r="D61" s="2"/>
      <c r="E61" s="2"/>
      <c r="F61" s="2"/>
      <c r="G61" s="2"/>
      <c r="H61" s="2"/>
      <c r="I61" s="2"/>
      <c r="J61" s="70"/>
    </row>
    <row r="62" spans="2:10" ht="15" customHeight="1" x14ac:dyDescent="0.3">
      <c r="B62" s="2"/>
      <c r="C62" s="2"/>
      <c r="D62" s="2"/>
      <c r="E62" s="2"/>
      <c r="F62" s="2"/>
      <c r="G62" s="2"/>
      <c r="H62" s="2"/>
      <c r="I62" s="2"/>
      <c r="J62" s="70"/>
    </row>
    <row r="63" spans="2:10" ht="15" customHeight="1" x14ac:dyDescent="0.3">
      <c r="B63" s="2"/>
      <c r="C63" s="2"/>
      <c r="D63" s="2"/>
      <c r="E63" s="2"/>
      <c r="F63" s="2"/>
      <c r="G63" s="2"/>
      <c r="H63" s="2"/>
      <c r="I63" s="2"/>
      <c r="J63" s="70"/>
    </row>
    <row r="64" spans="2:10" ht="15" customHeight="1" x14ac:dyDescent="0.3">
      <c r="B64" s="2"/>
      <c r="C64" s="2"/>
      <c r="D64" s="2"/>
      <c r="E64" s="2"/>
      <c r="F64" s="2"/>
      <c r="G64" s="2"/>
      <c r="H64" s="2"/>
      <c r="I64" s="2"/>
      <c r="J64" s="70"/>
    </row>
    <row r="65" spans="2:9" ht="15" customHeight="1" x14ac:dyDescent="0.3">
      <c r="B65" s="2"/>
      <c r="C65" s="2"/>
      <c r="D65" s="2"/>
      <c r="E65" s="2"/>
      <c r="F65" s="2"/>
      <c r="G65" s="2"/>
      <c r="H65" s="2"/>
      <c r="I65" s="2"/>
    </row>
    <row r="66" spans="2:9" x14ac:dyDescent="0.3">
      <c r="B66" s="2"/>
      <c r="C66" s="2"/>
      <c r="D66" s="2"/>
      <c r="E66" s="2"/>
      <c r="F66" s="2"/>
      <c r="G66" s="2"/>
      <c r="H66" s="2"/>
      <c r="I66" s="2"/>
    </row>
    <row r="67" spans="2:9" x14ac:dyDescent="0.3">
      <c r="B67" s="2"/>
      <c r="C67" s="2"/>
      <c r="D67" s="2"/>
      <c r="E67" s="2"/>
      <c r="F67" s="2"/>
      <c r="G67" s="2"/>
      <c r="H67" s="2"/>
      <c r="I67" s="2"/>
    </row>
    <row r="68" spans="2:9" x14ac:dyDescent="0.3">
      <c r="B68" s="2"/>
      <c r="C68" s="2"/>
      <c r="D68" s="2"/>
      <c r="E68" s="2"/>
      <c r="F68" s="2"/>
      <c r="G68" s="2"/>
      <c r="H68" s="2"/>
    </row>
    <row r="69" spans="2:9" x14ac:dyDescent="0.3">
      <c r="B69" s="2"/>
      <c r="C69" s="2"/>
      <c r="D69" s="2"/>
      <c r="E69" s="2"/>
      <c r="F69" s="2"/>
      <c r="G69" s="2"/>
      <c r="H69" s="2"/>
    </row>
  </sheetData>
  <printOptions horizontalCentered="1"/>
  <pageMargins left="0.7" right="0.7" top="0.75" bottom="0.75" header="0.3" footer="0.3"/>
  <pageSetup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B1:L66"/>
  <sheetViews>
    <sheetView showGridLines="0" zoomScale="70" zoomScaleNormal="70" workbookViewId="0">
      <pane ySplit="10" topLeftCell="A22" activePane="bottomLeft" state="frozen"/>
      <selection pane="bottomLeft" activeCell="L1" sqref="L1"/>
    </sheetView>
  </sheetViews>
  <sheetFormatPr defaultColWidth="9.109375" defaultRowHeight="14.4" x14ac:dyDescent="0.3"/>
  <cols>
    <col min="1" max="1" width="9.109375" style="2"/>
    <col min="2" max="2" width="17.5546875" style="14" customWidth="1"/>
    <col min="3" max="3" width="15.5546875" style="14" customWidth="1"/>
    <col min="4" max="4" width="14.44140625" style="14" customWidth="1"/>
    <col min="5" max="5" width="15.5546875" style="14" customWidth="1"/>
    <col min="6" max="6" width="13.44140625" style="14" customWidth="1"/>
    <col min="7" max="7" width="12.109375" style="14" customWidth="1"/>
    <col min="8" max="8" width="13.44140625" style="14" customWidth="1"/>
    <col min="9" max="10" width="9.109375" style="14"/>
    <col min="11" max="16384" width="9.109375" style="2"/>
  </cols>
  <sheetData>
    <row r="1" spans="2:12" ht="18" x14ac:dyDescent="0.35">
      <c r="B1" s="16" t="s">
        <v>79</v>
      </c>
      <c r="C1" s="16"/>
      <c r="D1" s="16"/>
      <c r="E1" s="16"/>
      <c r="F1" s="16"/>
      <c r="G1" s="16"/>
      <c r="H1" s="16"/>
    </row>
    <row r="2" spans="2:12" ht="9" customHeight="1" x14ac:dyDescent="0.3">
      <c r="B2" s="6"/>
      <c r="C2" s="6"/>
      <c r="D2" s="6"/>
      <c r="E2" s="6"/>
      <c r="F2" s="6"/>
      <c r="G2" s="6"/>
      <c r="H2" s="6"/>
      <c r="K2" s="268"/>
    </row>
    <row r="3" spans="2:12" ht="21" x14ac:dyDescent="0.4">
      <c r="B3" s="11" t="s">
        <v>73</v>
      </c>
      <c r="C3" s="6"/>
      <c r="D3" s="6"/>
      <c r="E3" s="6"/>
      <c r="F3" s="6"/>
      <c r="G3" s="6"/>
      <c r="H3" s="6"/>
      <c r="K3" s="264"/>
    </row>
    <row r="4" spans="2:12" s="1" customFormat="1" ht="7.8" customHeight="1" x14ac:dyDescent="0.3">
      <c r="B4" s="35"/>
      <c r="C4" s="34"/>
      <c r="D4" s="34"/>
      <c r="E4" s="33"/>
      <c r="F4" s="33"/>
      <c r="G4" s="33"/>
      <c r="H4" s="15"/>
      <c r="I4" s="15"/>
      <c r="J4" s="15"/>
    </row>
    <row r="5" spans="2:12" ht="18.600000000000001" customHeight="1" x14ac:dyDescent="0.4">
      <c r="B5" s="11" t="s">
        <v>51</v>
      </c>
      <c r="C5" s="6"/>
      <c r="D5" s="6"/>
      <c r="E5" s="6"/>
      <c r="F5" s="6"/>
      <c r="G5" s="6"/>
      <c r="H5" s="17"/>
    </row>
    <row r="6" spans="2:12" ht="12" customHeight="1" x14ac:dyDescent="0.3">
      <c r="B6" s="153"/>
      <c r="C6" s="94"/>
      <c r="D6" s="94"/>
      <c r="E6" s="94"/>
      <c r="F6" s="94"/>
      <c r="G6" s="94"/>
      <c r="H6" s="94"/>
      <c r="I6" s="70"/>
      <c r="J6" s="70"/>
    </row>
    <row r="7" spans="2:12" ht="18" customHeight="1" x14ac:dyDescent="0.3">
      <c r="B7" s="259"/>
      <c r="C7" s="256"/>
      <c r="D7" s="252" t="s">
        <v>21</v>
      </c>
      <c r="E7" s="252"/>
      <c r="F7" s="252"/>
      <c r="G7" s="252"/>
      <c r="H7" s="256" t="s">
        <v>5</v>
      </c>
      <c r="I7" s="70"/>
      <c r="J7" s="70"/>
    </row>
    <row r="8" spans="2:12" ht="36" customHeight="1" x14ac:dyDescent="0.3">
      <c r="B8" s="97" t="s">
        <v>7</v>
      </c>
      <c r="C8" s="265" t="s">
        <v>55</v>
      </c>
      <c r="D8" s="265" t="s">
        <v>80</v>
      </c>
      <c r="E8" s="265" t="s">
        <v>81</v>
      </c>
      <c r="F8" s="265" t="s">
        <v>82</v>
      </c>
      <c r="G8" s="265" t="s">
        <v>83</v>
      </c>
      <c r="H8" s="265" t="s">
        <v>57</v>
      </c>
      <c r="I8" s="70"/>
      <c r="J8" s="70"/>
    </row>
    <row r="9" spans="2:12" ht="15" customHeight="1" x14ac:dyDescent="0.3">
      <c r="B9" s="53" t="s">
        <v>0</v>
      </c>
      <c r="C9" s="64"/>
      <c r="D9" s="64"/>
      <c r="E9" s="64"/>
      <c r="F9" s="64"/>
      <c r="G9" s="64"/>
      <c r="H9" s="64"/>
      <c r="I9" s="70"/>
      <c r="J9" s="70"/>
    </row>
    <row r="10" spans="2:12" ht="15" customHeight="1" x14ac:dyDescent="0.3">
      <c r="B10" s="63">
        <v>2010</v>
      </c>
      <c r="C10" s="183">
        <v>1015.2372272154313</v>
      </c>
      <c r="D10" s="84">
        <v>4432.9761287057599</v>
      </c>
      <c r="E10" s="84">
        <v>1660.1022665729436</v>
      </c>
      <c r="F10" s="84">
        <v>4586.6007422865687</v>
      </c>
      <c r="G10" s="75">
        <v>3077.1859294679607</v>
      </c>
      <c r="H10" s="75">
        <v>1296.147915075316</v>
      </c>
      <c r="I10" s="70"/>
      <c r="J10" s="70"/>
      <c r="K10" s="183"/>
      <c r="L10" s="75"/>
    </row>
    <row r="11" spans="2:12" ht="15" customHeight="1" x14ac:dyDescent="0.3">
      <c r="B11" s="62">
        <v>2011</v>
      </c>
      <c r="C11" s="182">
        <v>1016.8928357869873</v>
      </c>
      <c r="D11" s="82">
        <v>4414.6569417316005</v>
      </c>
      <c r="E11" s="82">
        <v>1655.3008754387643</v>
      </c>
      <c r="F11" s="82">
        <v>4706.9470037813608</v>
      </c>
      <c r="G11" s="73">
        <v>3067.5454957294983</v>
      </c>
      <c r="H11" s="73">
        <v>1301.26035626454</v>
      </c>
      <c r="I11" s="70"/>
      <c r="J11" s="70"/>
      <c r="K11" s="183"/>
      <c r="L11" s="75"/>
    </row>
    <row r="12" spans="2:12" ht="15" customHeight="1" x14ac:dyDescent="0.3">
      <c r="B12" s="63">
        <v>2012</v>
      </c>
      <c r="C12" s="183">
        <v>1017.3387333121946</v>
      </c>
      <c r="D12" s="84">
        <v>4355.6995724911085</v>
      </c>
      <c r="E12" s="84">
        <v>1668.2142172999352</v>
      </c>
      <c r="F12" s="84">
        <v>4725.1032442962787</v>
      </c>
      <c r="G12" s="75">
        <v>3039.5518825594709</v>
      </c>
      <c r="H12" s="75">
        <v>1298.3501468298803</v>
      </c>
      <c r="I12" s="70"/>
      <c r="J12" s="70"/>
      <c r="K12" s="183"/>
      <c r="L12" s="75"/>
    </row>
    <row r="13" spans="2:12" ht="15" customHeight="1" x14ac:dyDescent="0.3">
      <c r="B13" s="62">
        <v>2013</v>
      </c>
      <c r="C13" s="182">
        <v>1024.287897899382</v>
      </c>
      <c r="D13" s="82">
        <v>4312.5632221328833</v>
      </c>
      <c r="E13" s="82">
        <v>1692.8504037964967</v>
      </c>
      <c r="F13" s="82">
        <v>4773.615739095394</v>
      </c>
      <c r="G13" s="73">
        <v>3022.8571574404355</v>
      </c>
      <c r="H13" s="73">
        <v>1306.9286277743436</v>
      </c>
      <c r="I13" s="70"/>
      <c r="J13" s="70"/>
      <c r="K13" s="183"/>
      <c r="L13" s="75"/>
    </row>
    <row r="14" spans="2:12" ht="15" customHeight="1" x14ac:dyDescent="0.3">
      <c r="B14" s="63">
        <v>2014</v>
      </c>
      <c r="C14" s="183">
        <v>1023.8040549868047</v>
      </c>
      <c r="D14" s="84">
        <v>4320.8052101767325</v>
      </c>
      <c r="E14" s="84">
        <v>1696.367988458559</v>
      </c>
      <c r="F14" s="84">
        <v>4909.5613554094925</v>
      </c>
      <c r="G14" s="75">
        <v>2992.9952566061261</v>
      </c>
      <c r="H14" s="75">
        <v>1303.1929722873585</v>
      </c>
      <c r="I14" s="70"/>
      <c r="J14" s="70"/>
      <c r="K14" s="183"/>
      <c r="L14" s="75"/>
    </row>
    <row r="15" spans="2:12" ht="15" customHeight="1" x14ac:dyDescent="0.3">
      <c r="B15" s="62">
        <v>2015</v>
      </c>
      <c r="C15" s="182">
        <v>1023.076550999128</v>
      </c>
      <c r="D15" s="82">
        <v>4336.133382494696</v>
      </c>
      <c r="E15" s="82">
        <v>1669.3270362726817</v>
      </c>
      <c r="F15" s="82">
        <v>5079.853940596362</v>
      </c>
      <c r="G15" s="73">
        <v>2969.3266310283338</v>
      </c>
      <c r="H15" s="73">
        <v>1292.2022045179765</v>
      </c>
      <c r="I15" s="70"/>
      <c r="J15" s="70"/>
      <c r="K15" s="183"/>
      <c r="L15" s="75"/>
    </row>
    <row r="16" spans="2:12" ht="15" customHeight="1" x14ac:dyDescent="0.3">
      <c r="B16" s="63">
        <v>2016</v>
      </c>
      <c r="C16" s="183">
        <v>1027.1268446105537</v>
      </c>
      <c r="D16" s="84">
        <v>4290.5998390003106</v>
      </c>
      <c r="E16" s="84">
        <v>1649.7333031091878</v>
      </c>
      <c r="F16" s="84">
        <v>5176.2163776327816</v>
      </c>
      <c r="G16" s="75">
        <v>2917.0696208661248</v>
      </c>
      <c r="H16" s="75">
        <v>1282.7915333110861</v>
      </c>
      <c r="I16" s="70"/>
      <c r="J16" s="70"/>
      <c r="K16" s="183"/>
      <c r="L16" s="75"/>
    </row>
    <row r="17" spans="2:12" ht="15" customHeight="1" x14ac:dyDescent="0.3">
      <c r="B17" s="62">
        <v>2017</v>
      </c>
      <c r="C17" s="182">
        <v>1028.1023420542494</v>
      </c>
      <c r="D17" s="82">
        <v>4277.8573607153903</v>
      </c>
      <c r="E17" s="82">
        <v>1602.067414647749</v>
      </c>
      <c r="F17" s="82">
        <v>5373.1457790521326</v>
      </c>
      <c r="G17" s="73">
        <v>2875.1023518014977</v>
      </c>
      <c r="H17" s="73">
        <v>1278.8723741869887</v>
      </c>
      <c r="I17" s="70"/>
      <c r="J17" s="70"/>
      <c r="K17" s="183"/>
      <c r="L17" s="75"/>
    </row>
    <row r="18" spans="2:12" ht="15" customHeight="1" x14ac:dyDescent="0.3">
      <c r="B18" s="63">
        <v>2018</v>
      </c>
      <c r="C18" s="183">
        <v>1028.6667055239966</v>
      </c>
      <c r="D18" s="84">
        <v>4298.9657444349732</v>
      </c>
      <c r="E18" s="84">
        <v>1609.5701528483341</v>
      </c>
      <c r="F18" s="84">
        <v>5638.3295378463845</v>
      </c>
      <c r="G18" s="75">
        <v>2895.1735255711401</v>
      </c>
      <c r="H18" s="75">
        <v>1277.0652494764338</v>
      </c>
      <c r="I18" s="70"/>
      <c r="J18" s="70"/>
      <c r="K18" s="183"/>
      <c r="L18" s="75"/>
    </row>
    <row r="19" spans="2:12" ht="15" customHeight="1" x14ac:dyDescent="0.3">
      <c r="B19" s="62">
        <v>2019</v>
      </c>
      <c r="C19" s="182">
        <v>1030.4593144900082</v>
      </c>
      <c r="D19" s="82">
        <v>4330.4111332502889</v>
      </c>
      <c r="E19" s="82">
        <v>1581.6595730386903</v>
      </c>
      <c r="F19" s="82">
        <v>5708.5159576746682</v>
      </c>
      <c r="G19" s="73">
        <v>2889.7928509451376</v>
      </c>
      <c r="H19" s="73">
        <v>1277.6135564211422</v>
      </c>
      <c r="I19" s="70"/>
      <c r="J19" s="70"/>
      <c r="K19" s="183"/>
      <c r="L19" s="75"/>
    </row>
    <row r="20" spans="2:12" ht="15" customHeight="1" x14ac:dyDescent="0.3">
      <c r="B20" s="316">
        <v>2020</v>
      </c>
      <c r="C20" s="317">
        <v>1015.1425037365216</v>
      </c>
      <c r="D20" s="303">
        <v>4442.1965811468863</v>
      </c>
      <c r="E20" s="303">
        <v>1577.0390745775255</v>
      </c>
      <c r="F20" s="303">
        <v>5634.0425828408725</v>
      </c>
      <c r="G20" s="300">
        <v>2724.8407566365499</v>
      </c>
      <c r="H20" s="300">
        <v>1206.7505117335304</v>
      </c>
      <c r="I20" s="70"/>
      <c r="J20" s="70"/>
      <c r="K20" s="183"/>
      <c r="L20" s="75"/>
    </row>
    <row r="21" spans="2:12" ht="15" customHeight="1" x14ac:dyDescent="0.3">
      <c r="B21" s="62">
        <v>2021</v>
      </c>
      <c r="C21" s="182">
        <v>1050.148992220126</v>
      </c>
      <c r="D21" s="82">
        <v>4755.789299171588</v>
      </c>
      <c r="E21" s="82">
        <v>1433.6090550397935</v>
      </c>
      <c r="F21" s="82">
        <v>5808.5273868112808</v>
      </c>
      <c r="G21" s="73">
        <v>1906.2281889411679</v>
      </c>
      <c r="H21" s="73">
        <v>1140.4587544885917</v>
      </c>
      <c r="I21" s="70"/>
      <c r="J21" s="70"/>
      <c r="K21" s="183"/>
      <c r="L21" s="75"/>
    </row>
    <row r="22" spans="2:12" ht="15" customHeight="1" x14ac:dyDescent="0.3">
      <c r="B22" s="63">
        <v>2022</v>
      </c>
      <c r="C22" s="183">
        <v>1035.1024281603404</v>
      </c>
      <c r="D22" s="84">
        <v>4435.3083438800331</v>
      </c>
      <c r="E22" s="84">
        <v>1516.9227715207228</v>
      </c>
      <c r="F22" s="84">
        <v>5834.9203046994262</v>
      </c>
      <c r="G22" s="75">
        <v>2387.744893899317</v>
      </c>
      <c r="H22" s="75">
        <v>1205.8934533682705</v>
      </c>
      <c r="I22" s="70"/>
      <c r="J22" s="70"/>
    </row>
    <row r="23" spans="2:12" ht="15" customHeight="1" x14ac:dyDescent="0.3">
      <c r="B23" s="62" t="s">
        <v>1</v>
      </c>
      <c r="C23" s="182">
        <v>1020.4735750094931</v>
      </c>
      <c r="D23" s="82">
        <v>4428.3453971543458</v>
      </c>
      <c r="E23" s="82">
        <v>1497.6316768423069</v>
      </c>
      <c r="F23" s="82">
        <v>5840.6629526609177</v>
      </c>
      <c r="G23" s="73">
        <v>2648.9084765538041</v>
      </c>
      <c r="H23" s="73">
        <v>1240.9859208217163</v>
      </c>
      <c r="I23" s="70"/>
      <c r="J23" s="70"/>
      <c r="K23" s="338"/>
      <c r="L23" s="338"/>
    </row>
    <row r="24" spans="2:12" ht="10.35" customHeight="1" x14ac:dyDescent="0.3">
      <c r="B24" s="65"/>
      <c r="C24" s="184"/>
      <c r="D24" s="185"/>
      <c r="E24" s="185"/>
      <c r="F24" s="185"/>
      <c r="G24" s="77"/>
      <c r="H24" s="77"/>
      <c r="I24" s="70"/>
      <c r="J24" s="70"/>
    </row>
    <row r="25" spans="2:12" ht="15" customHeight="1" x14ac:dyDescent="0.3">
      <c r="B25" s="53" t="s">
        <v>8</v>
      </c>
      <c r="C25" s="183"/>
      <c r="D25" s="186"/>
      <c r="E25" s="186"/>
      <c r="F25" s="186"/>
      <c r="G25" s="183"/>
      <c r="H25" s="75"/>
      <c r="I25" s="70"/>
      <c r="J25" s="70"/>
    </row>
    <row r="26" spans="2:12" ht="15" customHeight="1" x14ac:dyDescent="0.3">
      <c r="B26" s="343">
        <v>2024</v>
      </c>
      <c r="C26" s="357">
        <v>1007.6731209389252</v>
      </c>
      <c r="D26" s="350">
        <v>4446.0587787429631</v>
      </c>
      <c r="E26" s="350">
        <v>1501.3757560344127</v>
      </c>
      <c r="F26" s="350">
        <v>5851.1761459757081</v>
      </c>
      <c r="G26" s="341">
        <v>2773.5469709791537</v>
      </c>
      <c r="H26" s="341">
        <v>1250.3090479969967</v>
      </c>
      <c r="I26" s="70"/>
      <c r="J26" s="70"/>
      <c r="K26" s="338"/>
      <c r="L26" s="338"/>
    </row>
    <row r="27" spans="2:12" ht="10.35" customHeight="1" x14ac:dyDescent="0.3">
      <c r="B27" s="63"/>
      <c r="C27" s="183"/>
      <c r="D27" s="84"/>
      <c r="E27" s="84"/>
      <c r="F27" s="84"/>
      <c r="G27" s="75"/>
      <c r="H27" s="75"/>
      <c r="I27" s="70"/>
      <c r="J27" s="70"/>
      <c r="K27" s="338"/>
      <c r="L27" s="338"/>
    </row>
    <row r="28" spans="2:12" ht="15" customHeight="1" x14ac:dyDescent="0.3">
      <c r="B28" s="62">
        <v>2025</v>
      </c>
      <c r="C28" s="182">
        <v>1020.2815681984354</v>
      </c>
      <c r="D28" s="82">
        <v>4463.8430138579351</v>
      </c>
      <c r="E28" s="82">
        <v>1505.1291954244982</v>
      </c>
      <c r="F28" s="82">
        <v>5861.123145423865</v>
      </c>
      <c r="G28" s="73">
        <v>2801.142635086338</v>
      </c>
      <c r="H28" s="73">
        <v>1269.0004849318361</v>
      </c>
      <c r="I28" s="70"/>
      <c r="J28" s="70"/>
      <c r="K28" s="338"/>
      <c r="L28" s="338"/>
    </row>
    <row r="29" spans="2:12" ht="15" customHeight="1" x14ac:dyDescent="0.3">
      <c r="B29" s="63">
        <v>2026</v>
      </c>
      <c r="C29" s="183">
        <v>1022.8132842485551</v>
      </c>
      <c r="D29" s="84">
        <v>4477.2345428995086</v>
      </c>
      <c r="E29" s="84">
        <v>1508.8920184130593</v>
      </c>
      <c r="F29" s="84">
        <v>5870.5009424565424</v>
      </c>
      <c r="G29" s="75">
        <v>2798.4529107712083</v>
      </c>
      <c r="H29" s="75">
        <v>1272.8064170615737</v>
      </c>
      <c r="I29" s="70"/>
      <c r="J29" s="70"/>
      <c r="K29" s="338"/>
      <c r="L29" s="338"/>
    </row>
    <row r="30" spans="2:12" ht="15" customHeight="1" x14ac:dyDescent="0.3">
      <c r="B30" s="62">
        <v>2027</v>
      </c>
      <c r="C30" s="182">
        <v>1025.3450002986749</v>
      </c>
      <c r="D30" s="82">
        <v>4490.6662465282079</v>
      </c>
      <c r="E30" s="82">
        <v>1512.6642484590916</v>
      </c>
      <c r="F30" s="82">
        <v>5879.3066938702286</v>
      </c>
      <c r="G30" s="73">
        <v>2791.1330685918597</v>
      </c>
      <c r="H30" s="73">
        <v>1276.3174982922988</v>
      </c>
      <c r="I30" s="70"/>
      <c r="J30" s="70"/>
      <c r="K30" s="338"/>
      <c r="L30" s="338"/>
    </row>
    <row r="31" spans="2:12" ht="15" customHeight="1" x14ac:dyDescent="0.3">
      <c r="B31" s="63">
        <v>2028</v>
      </c>
      <c r="C31" s="183">
        <v>1027.974090043032</v>
      </c>
      <c r="D31" s="84">
        <v>4504.1382452677908</v>
      </c>
      <c r="E31" s="84">
        <v>1516.4459090802395</v>
      </c>
      <c r="F31" s="84">
        <v>5887.5377232416467</v>
      </c>
      <c r="G31" s="75">
        <v>2781.2747777380969</v>
      </c>
      <c r="H31" s="75">
        <v>1280.1067175351216</v>
      </c>
      <c r="I31" s="70"/>
      <c r="J31" s="70"/>
      <c r="K31" s="338"/>
      <c r="L31" s="338"/>
    </row>
    <row r="32" spans="2:12" ht="15" customHeight="1" x14ac:dyDescent="0.3">
      <c r="B32" s="62">
        <v>2029</v>
      </c>
      <c r="C32" s="182">
        <v>1030.5058060931513</v>
      </c>
      <c r="D32" s="82">
        <v>4517.6506600035937</v>
      </c>
      <c r="E32" s="82">
        <v>1520.23702385294</v>
      </c>
      <c r="F32" s="82">
        <v>5895.1915222818625</v>
      </c>
      <c r="G32" s="73">
        <v>2772.0983422665145</v>
      </c>
      <c r="H32" s="73">
        <v>1283.76721607631</v>
      </c>
      <c r="I32" s="70"/>
      <c r="J32" s="70"/>
      <c r="K32" s="338"/>
      <c r="L32" s="338"/>
    </row>
    <row r="33" spans="2:12" ht="10.35" customHeight="1" x14ac:dyDescent="0.3">
      <c r="B33" s="63"/>
      <c r="C33" s="183"/>
      <c r="D33" s="84"/>
      <c r="E33" s="84"/>
      <c r="F33" s="84"/>
      <c r="G33" s="75"/>
      <c r="H33" s="75"/>
      <c r="I33" s="70"/>
      <c r="J33" s="70"/>
      <c r="K33" s="338"/>
      <c r="L33" s="338"/>
    </row>
    <row r="34" spans="2:12" ht="15" customHeight="1" x14ac:dyDescent="0.3">
      <c r="B34" s="63">
        <v>2030</v>
      </c>
      <c r="C34" s="183">
        <v>1033.1348958375063</v>
      </c>
      <c r="D34" s="84">
        <v>4526.6859613236011</v>
      </c>
      <c r="E34" s="84">
        <v>1524.0376164125719</v>
      </c>
      <c r="F34" s="84">
        <v>5902.2657521086012</v>
      </c>
      <c r="G34" s="75">
        <v>2761.9777280243206</v>
      </c>
      <c r="H34" s="75">
        <v>1287.3080122152994</v>
      </c>
      <c r="I34" s="70"/>
      <c r="J34" s="70"/>
      <c r="K34" s="338"/>
      <c r="L34" s="338"/>
    </row>
    <row r="35" spans="2:12" ht="15" customHeight="1" x14ac:dyDescent="0.3">
      <c r="B35" s="62">
        <v>2031</v>
      </c>
      <c r="C35" s="182">
        <v>1035.6666118876267</v>
      </c>
      <c r="D35" s="82">
        <v>4535.739333246248</v>
      </c>
      <c r="E35" s="82">
        <v>1527.8477104536032</v>
      </c>
      <c r="F35" s="82">
        <v>5908.7582444359232</v>
      </c>
      <c r="G35" s="73">
        <v>2751.7260682014321</v>
      </c>
      <c r="H35" s="73">
        <v>1290.1289482549644</v>
      </c>
      <c r="I35" s="70"/>
      <c r="J35" s="70"/>
      <c r="K35" s="338"/>
      <c r="L35" s="338"/>
    </row>
    <row r="36" spans="2:12" ht="15" customHeight="1" x14ac:dyDescent="0.3">
      <c r="B36" s="63">
        <v>2032</v>
      </c>
      <c r="C36" s="183">
        <v>1038.2957016319829</v>
      </c>
      <c r="D36" s="84">
        <v>4544.810811912741</v>
      </c>
      <c r="E36" s="84">
        <v>1531.6673297297368</v>
      </c>
      <c r="F36" s="84">
        <v>5914.6670026803558</v>
      </c>
      <c r="G36" s="75">
        <v>2741.9111245548565</v>
      </c>
      <c r="H36" s="75">
        <v>1292.7184980239863</v>
      </c>
      <c r="I36" s="70"/>
      <c r="J36" s="70"/>
      <c r="K36" s="338"/>
      <c r="L36" s="338"/>
    </row>
    <row r="37" spans="2:12" ht="15" customHeight="1" x14ac:dyDescent="0.3">
      <c r="B37" s="62">
        <v>2033</v>
      </c>
      <c r="C37" s="182">
        <v>1040.827417682103</v>
      </c>
      <c r="D37" s="82">
        <v>4553.9004335365653</v>
      </c>
      <c r="E37" s="82">
        <v>1533.1989970594661</v>
      </c>
      <c r="F37" s="82">
        <v>5919.990202982769</v>
      </c>
      <c r="G37" s="73">
        <v>2730.1080638909521</v>
      </c>
      <c r="H37" s="73">
        <v>1294.2283994901395</v>
      </c>
      <c r="I37" s="70"/>
      <c r="J37" s="70"/>
    </row>
    <row r="38" spans="2:12" ht="15" customHeight="1" x14ac:dyDescent="0.3">
      <c r="B38" s="63">
        <v>2034</v>
      </c>
      <c r="C38" s="183">
        <v>1043.456507426459</v>
      </c>
      <c r="D38" s="84">
        <v>4558.4543339701013</v>
      </c>
      <c r="E38" s="84">
        <v>1534.7321960565259</v>
      </c>
      <c r="F38" s="84">
        <v>5924.7261951451537</v>
      </c>
      <c r="G38" s="75">
        <v>2717.6762927410987</v>
      </c>
      <c r="H38" s="75">
        <v>1295.5586900318751</v>
      </c>
      <c r="I38" s="70"/>
      <c r="J38" s="70"/>
    </row>
    <row r="39" spans="2:12" ht="10.35" customHeight="1" x14ac:dyDescent="0.3">
      <c r="B39" s="65"/>
      <c r="C39" s="184"/>
      <c r="D39" s="85"/>
      <c r="E39" s="85"/>
      <c r="F39" s="85"/>
      <c r="G39" s="77"/>
      <c r="H39" s="77"/>
      <c r="I39" s="70"/>
      <c r="J39" s="70"/>
    </row>
    <row r="40" spans="2:12" ht="15" customHeight="1" x14ac:dyDescent="0.3">
      <c r="B40" s="62">
        <v>2035</v>
      </c>
      <c r="C40" s="182">
        <v>1046.09223814968</v>
      </c>
      <c r="D40" s="82">
        <v>4563.0127883040705</v>
      </c>
      <c r="E40" s="82">
        <v>1536.2669282525824</v>
      </c>
      <c r="F40" s="82">
        <v>5928.8735034817546</v>
      </c>
      <c r="G40" s="73">
        <v>2706.3119498495507</v>
      </c>
      <c r="H40" s="73">
        <v>1297.2165435795985</v>
      </c>
      <c r="I40" s="70"/>
      <c r="J40" s="70"/>
    </row>
    <row r="41" spans="2:12" ht="15" customHeight="1" x14ac:dyDescent="0.3">
      <c r="B41" s="63">
        <v>2036</v>
      </c>
      <c r="C41" s="183">
        <v>1048.7346266266193</v>
      </c>
      <c r="D41" s="84">
        <v>4567.5758010923737</v>
      </c>
      <c r="E41" s="84">
        <v>1537.8031951808341</v>
      </c>
      <c r="F41" s="84">
        <v>5932.4308275838421</v>
      </c>
      <c r="G41" s="75">
        <v>2695.2536812481926</v>
      </c>
      <c r="H41" s="75">
        <v>1298.8353687826786</v>
      </c>
      <c r="I41" s="70"/>
      <c r="J41" s="70"/>
    </row>
    <row r="42" spans="2:12" ht="15" customHeight="1" x14ac:dyDescent="0.3">
      <c r="B42" s="62">
        <v>2037</v>
      </c>
      <c r="C42" s="182">
        <v>1051.3836896745142</v>
      </c>
      <c r="D42" s="82">
        <v>4572.1433768934667</v>
      </c>
      <c r="E42" s="82">
        <v>1539.3409983760152</v>
      </c>
      <c r="F42" s="82">
        <v>5935.3970429976334</v>
      </c>
      <c r="G42" s="73">
        <v>2684.5974112016029</v>
      </c>
      <c r="H42" s="73">
        <v>1300.3792062589457</v>
      </c>
      <c r="I42" s="70"/>
      <c r="J42" s="70"/>
    </row>
    <row r="43" spans="2:12" ht="15" customHeight="1" x14ac:dyDescent="0.3">
      <c r="B43" s="63">
        <v>2038</v>
      </c>
      <c r="C43" s="183">
        <v>1054.0394441530666</v>
      </c>
      <c r="D43" s="84">
        <v>4576.7155202703598</v>
      </c>
      <c r="E43" s="84">
        <v>1540.8803393743908</v>
      </c>
      <c r="F43" s="84">
        <v>5937.7712018148304</v>
      </c>
      <c r="G43" s="75">
        <v>2674.1751120016597</v>
      </c>
      <c r="H43" s="75">
        <v>1302.0758489247221</v>
      </c>
      <c r="I43" s="70"/>
      <c r="J43" s="70"/>
    </row>
    <row r="44" spans="2:12" ht="15" customHeight="1" x14ac:dyDescent="0.3">
      <c r="B44" s="62">
        <v>2039</v>
      </c>
      <c r="C44" s="182">
        <v>1056.7019069645639</v>
      </c>
      <c r="D44" s="82">
        <v>4581.2922357906282</v>
      </c>
      <c r="E44" s="82">
        <v>1542.4212197137651</v>
      </c>
      <c r="F44" s="82">
        <v>5939.5525331753752</v>
      </c>
      <c r="G44" s="73">
        <v>2663.7951095897229</v>
      </c>
      <c r="H44" s="73">
        <v>1303.9007807298055</v>
      </c>
      <c r="I44" s="70"/>
      <c r="J44" s="70"/>
    </row>
    <row r="45" spans="2:12" ht="10.35" customHeight="1" x14ac:dyDescent="0.3">
      <c r="B45" s="63"/>
      <c r="C45" s="183"/>
      <c r="D45" s="84"/>
      <c r="E45" s="84"/>
      <c r="F45" s="84"/>
      <c r="G45" s="75"/>
      <c r="H45" s="75"/>
      <c r="I45" s="70"/>
      <c r="J45" s="70"/>
      <c r="K45" s="338"/>
      <c r="L45" s="338"/>
    </row>
    <row r="46" spans="2:12" ht="15" customHeight="1" x14ac:dyDescent="0.3">
      <c r="B46" s="63">
        <v>2040</v>
      </c>
      <c r="C46" s="183">
        <v>1059.3710950540035</v>
      </c>
      <c r="D46" s="84">
        <v>4585.8735280264191</v>
      </c>
      <c r="E46" s="84">
        <v>1543.9636409334787</v>
      </c>
      <c r="F46" s="84">
        <v>5940.7404436820098</v>
      </c>
      <c r="G46" s="75">
        <v>2654.037872068624</v>
      </c>
      <c r="H46" s="75">
        <v>1305.9152783493787</v>
      </c>
      <c r="I46" s="70"/>
      <c r="J46" s="70"/>
    </row>
    <row r="47" spans="2:12" ht="15" customHeight="1" x14ac:dyDescent="0.3">
      <c r="B47" s="62">
        <v>2041</v>
      </c>
      <c r="C47" s="182">
        <v>1062.0470254091802</v>
      </c>
      <c r="D47" s="82">
        <v>4590.4594015544453</v>
      </c>
      <c r="E47" s="82">
        <v>1545.5076045744117</v>
      </c>
      <c r="F47" s="82">
        <v>5941.9285917707457</v>
      </c>
      <c r="G47" s="73">
        <v>2644.3924442484204</v>
      </c>
      <c r="H47" s="73">
        <v>1308.030376598964</v>
      </c>
      <c r="I47" s="70"/>
      <c r="J47" s="70"/>
    </row>
    <row r="48" spans="2:12" ht="15" customHeight="1" x14ac:dyDescent="0.3">
      <c r="B48" s="63">
        <v>2042</v>
      </c>
      <c r="C48" s="183">
        <v>1064.7297150607837</v>
      </c>
      <c r="D48" s="84">
        <v>4595.0498609559982</v>
      </c>
      <c r="E48" s="84">
        <v>1547.0531121789859</v>
      </c>
      <c r="F48" s="84">
        <v>5943.1169774890996</v>
      </c>
      <c r="G48" s="75">
        <v>2635.2279708584761</v>
      </c>
      <c r="H48" s="75">
        <v>1310.1624973597577</v>
      </c>
      <c r="I48" s="70"/>
      <c r="J48" s="70"/>
    </row>
    <row r="49" spans="2:10" ht="15" customHeight="1" x14ac:dyDescent="0.3">
      <c r="B49" s="62">
        <v>2043</v>
      </c>
      <c r="C49" s="182">
        <v>1067.4191810825491</v>
      </c>
      <c r="D49" s="82">
        <v>4599.6449108169545</v>
      </c>
      <c r="E49" s="82">
        <v>1548.6001652911648</v>
      </c>
      <c r="F49" s="82">
        <v>5944.305600884597</v>
      </c>
      <c r="G49" s="73">
        <v>2626.3435205533315</v>
      </c>
      <c r="H49" s="73">
        <v>1312.1410657855492</v>
      </c>
      <c r="I49" s="70"/>
      <c r="J49" s="70"/>
    </row>
    <row r="50" spans="2:10" ht="15" customHeight="1" x14ac:dyDescent="0.3">
      <c r="B50" s="63">
        <v>2044</v>
      </c>
      <c r="C50" s="183">
        <v>1070.1154405913221</v>
      </c>
      <c r="D50" s="84">
        <v>4604.2445557277679</v>
      </c>
      <c r="E50" s="84">
        <v>1550.148765456456</v>
      </c>
      <c r="F50" s="84">
        <v>5945.4944620047736</v>
      </c>
      <c r="G50" s="75">
        <v>2617.7105067082216</v>
      </c>
      <c r="H50" s="75">
        <v>1314.0614245855122</v>
      </c>
      <c r="I50" s="70"/>
      <c r="J50" s="70"/>
    </row>
    <row r="51" spans="2:10" ht="15" customHeight="1" x14ac:dyDescent="0.3">
      <c r="B51" s="67"/>
      <c r="C51" s="90"/>
      <c r="D51" s="90"/>
      <c r="E51" s="90"/>
      <c r="F51" s="90"/>
      <c r="G51" s="90"/>
      <c r="H51" s="90"/>
      <c r="I51" s="70"/>
      <c r="J51" s="70"/>
    </row>
    <row r="52" spans="2:10" ht="15" customHeight="1" x14ac:dyDescent="0.3">
      <c r="B52" s="248" t="s">
        <v>9</v>
      </c>
      <c r="C52" s="68"/>
      <c r="D52" s="68"/>
      <c r="E52" s="68"/>
      <c r="F52" s="68"/>
      <c r="G52" s="68"/>
      <c r="H52" s="68"/>
      <c r="I52" s="70"/>
      <c r="J52" s="70"/>
    </row>
    <row r="53" spans="2:10" ht="15" customHeight="1" x14ac:dyDescent="0.3">
      <c r="B53" s="64" t="s">
        <v>10</v>
      </c>
      <c r="C53" s="68">
        <f>RATE(2023-2010,,-C10,C23)</f>
        <v>3.9580925065569363E-4</v>
      </c>
      <c r="D53" s="68">
        <f t="shared" ref="D53:H53" si="0">RATE(2023-2010,,-D10,D23)</f>
        <v>-8.0393387665982514E-5</v>
      </c>
      <c r="E53" s="68">
        <f t="shared" si="0"/>
        <v>-7.8913316290536457E-3</v>
      </c>
      <c r="F53" s="68">
        <f t="shared" si="0"/>
        <v>1.8766623514666979E-2</v>
      </c>
      <c r="G53" s="68">
        <f t="shared" si="0"/>
        <v>-1.1462100772481977E-2</v>
      </c>
      <c r="H53" s="68">
        <f t="shared" si="0"/>
        <v>-3.3398381570417519E-3</v>
      </c>
      <c r="I53" s="70"/>
      <c r="J53" s="70"/>
    </row>
    <row r="54" spans="2:10" ht="15" customHeight="1" x14ac:dyDescent="0.3">
      <c r="B54" s="66" t="s">
        <v>2</v>
      </c>
      <c r="C54" s="69">
        <f>RATE(2024-2023,,-C23,C26)</f>
        <v>-1.2543640897755419E-2</v>
      </c>
      <c r="D54" s="69">
        <f t="shared" ref="D54:H54" si="1">RATE(2024-2023,,-D23,D26)</f>
        <v>3.9999999999999142E-3</v>
      </c>
      <c r="E54" s="69">
        <f t="shared" si="1"/>
        <v>2.5000000000000746E-3</v>
      </c>
      <c r="F54" s="69">
        <f t="shared" si="1"/>
        <v>1.8000000000002324E-3</v>
      </c>
      <c r="G54" s="69">
        <f t="shared" si="1"/>
        <v>4.7052774955631135E-2</v>
      </c>
      <c r="H54" s="69">
        <f t="shared" si="1"/>
        <v>7.512677637073562E-3</v>
      </c>
      <c r="I54" s="70"/>
      <c r="J54" s="70"/>
    </row>
    <row r="55" spans="2:10" ht="15" customHeight="1" x14ac:dyDescent="0.3">
      <c r="B55" s="64" t="s">
        <v>3</v>
      </c>
      <c r="C55" s="68">
        <f>RATE(2034-2024,,-C26,C38)</f>
        <v>3.4955888579732337E-3</v>
      </c>
      <c r="D55" s="68">
        <f t="shared" ref="D55:H55" si="2">RATE(2034-2024,,-D26,D38)</f>
        <v>2.4996758102627994E-3</v>
      </c>
      <c r="E55" s="68">
        <f t="shared" si="2"/>
        <v>2.1998202875159649E-3</v>
      </c>
      <c r="F55" s="68">
        <f t="shared" si="2"/>
        <v>1.2499588014962923E-3</v>
      </c>
      <c r="G55" s="68">
        <f t="shared" si="2"/>
        <v>-2.0329093310921488E-3</v>
      </c>
      <c r="H55" s="68">
        <f t="shared" si="2"/>
        <v>3.5614533409790484E-3</v>
      </c>
      <c r="I55" s="70"/>
      <c r="J55" s="70"/>
    </row>
    <row r="56" spans="2:10" ht="15" customHeight="1" x14ac:dyDescent="0.3">
      <c r="B56" s="66" t="s">
        <v>4</v>
      </c>
      <c r="C56" s="69">
        <f>RATE(2044-2024,,-C26,C50)</f>
        <v>3.0106578950089015E-3</v>
      </c>
      <c r="D56" s="69">
        <f t="shared" ref="D56:H56" si="3">RATE(2044-2024,,-D26,D50)</f>
        <v>1.749557267719741E-3</v>
      </c>
      <c r="E56" s="69">
        <f t="shared" si="3"/>
        <v>1.5997304870634032E-3</v>
      </c>
      <c r="F56" s="69">
        <f t="shared" si="3"/>
        <v>7.9987011587770126E-4</v>
      </c>
      <c r="G56" s="69">
        <f t="shared" si="3"/>
        <v>-2.8871697190116659E-3</v>
      </c>
      <c r="H56" s="69">
        <f t="shared" si="3"/>
        <v>2.4896894474341845E-3</v>
      </c>
      <c r="I56" s="70"/>
      <c r="J56" s="70"/>
    </row>
    <row r="57" spans="2:10" ht="15" customHeight="1" x14ac:dyDescent="0.3">
      <c r="B57" s="38" t="s">
        <v>63</v>
      </c>
      <c r="C57" s="116"/>
      <c r="D57" s="116"/>
      <c r="E57" s="116"/>
      <c r="F57" s="116"/>
      <c r="G57" s="116"/>
      <c r="H57" s="116"/>
      <c r="I57" s="70"/>
      <c r="J57" s="70"/>
    </row>
    <row r="58" spans="2:10" ht="15" customHeight="1" x14ac:dyDescent="0.3">
      <c r="B58" s="61"/>
      <c r="C58" s="70"/>
      <c r="D58" s="70"/>
      <c r="E58" s="70"/>
      <c r="F58" s="70"/>
      <c r="G58" s="70"/>
      <c r="H58" s="70"/>
      <c r="I58" s="70"/>
      <c r="J58" s="70"/>
    </row>
    <row r="59" spans="2:10" ht="15" customHeight="1" x14ac:dyDescent="0.3">
      <c r="B59" s="2"/>
      <c r="C59" s="2"/>
      <c r="D59" s="2"/>
      <c r="E59" s="2"/>
      <c r="F59" s="2"/>
      <c r="G59" s="2"/>
      <c r="H59" s="2"/>
      <c r="I59" s="2"/>
      <c r="J59" s="70"/>
    </row>
    <row r="60" spans="2:10" ht="15" customHeight="1" x14ac:dyDescent="0.25">
      <c r="B60" s="2"/>
      <c r="C60" s="2"/>
      <c r="D60" s="2"/>
      <c r="E60" s="2"/>
      <c r="F60" s="2"/>
      <c r="G60" s="2"/>
      <c r="H60" s="2"/>
      <c r="I60" s="2"/>
      <c r="J60" s="2"/>
    </row>
    <row r="61" spans="2:10" ht="15" customHeight="1" x14ac:dyDescent="0.25">
      <c r="B61" s="2"/>
      <c r="C61" s="2"/>
      <c r="D61" s="2"/>
      <c r="E61" s="2"/>
      <c r="F61" s="2"/>
      <c r="G61" s="2"/>
      <c r="H61" s="2"/>
      <c r="I61" s="2"/>
      <c r="J61" s="2"/>
    </row>
    <row r="62" spans="2:10" ht="15" customHeight="1" x14ac:dyDescent="0.25">
      <c r="B62" s="2"/>
      <c r="C62" s="2"/>
      <c r="D62" s="2"/>
      <c r="E62" s="2"/>
      <c r="F62" s="2"/>
      <c r="G62" s="2"/>
      <c r="H62" s="2"/>
      <c r="I62" s="2"/>
      <c r="J62" s="2"/>
    </row>
    <row r="63" spans="2:10" ht="15" customHeight="1" x14ac:dyDescent="0.25">
      <c r="B63" s="2"/>
      <c r="C63" s="2"/>
      <c r="D63" s="2"/>
      <c r="E63" s="2"/>
      <c r="F63" s="2"/>
      <c r="G63" s="2"/>
      <c r="H63" s="2"/>
      <c r="I63" s="2"/>
      <c r="J63" s="2"/>
    </row>
    <row r="64" spans="2:10" ht="13.8" x14ac:dyDescent="0.25">
      <c r="B64" s="2"/>
      <c r="C64" s="2"/>
      <c r="D64" s="2"/>
      <c r="E64" s="2"/>
      <c r="F64" s="2"/>
      <c r="G64" s="2"/>
      <c r="H64" s="2"/>
      <c r="I64" s="2"/>
      <c r="J64" s="2"/>
    </row>
    <row r="65" spans="2:9" x14ac:dyDescent="0.3">
      <c r="B65" s="2"/>
      <c r="C65" s="2"/>
      <c r="D65" s="2"/>
      <c r="E65" s="2"/>
      <c r="F65" s="2"/>
      <c r="G65" s="2"/>
      <c r="H65" s="2"/>
      <c r="I65" s="2"/>
    </row>
    <row r="66" spans="2:9" x14ac:dyDescent="0.3">
      <c r="B66" s="2"/>
      <c r="C66" s="2"/>
      <c r="D66" s="2"/>
      <c r="E66" s="2"/>
      <c r="F66" s="2"/>
      <c r="G66" s="2"/>
      <c r="H66" s="2"/>
      <c r="I66" s="2"/>
    </row>
  </sheetData>
  <printOptions horizontalCentered="1"/>
  <pageMargins left="0.7" right="0.7" top="0.75" bottom="0.75" header="0.3" footer="0.3"/>
  <pageSetup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B1:L63"/>
  <sheetViews>
    <sheetView showGridLines="0" zoomScale="70" zoomScaleNormal="70" workbookViewId="0">
      <pane ySplit="10" topLeftCell="A22" activePane="bottomLeft" state="frozen"/>
      <selection pane="bottomLeft" activeCell="L1" sqref="L1"/>
    </sheetView>
  </sheetViews>
  <sheetFormatPr defaultColWidth="9.109375" defaultRowHeight="14.4" x14ac:dyDescent="0.3"/>
  <cols>
    <col min="1" max="1" width="9.109375" style="2"/>
    <col min="2" max="2" width="17.5546875" style="14" customWidth="1"/>
    <col min="3" max="8" width="12.5546875" style="14" customWidth="1"/>
    <col min="9" max="10" width="9.109375" style="14"/>
    <col min="11" max="16384" width="9.109375" style="2"/>
  </cols>
  <sheetData>
    <row r="1" spans="2:11" ht="18" x14ac:dyDescent="0.35">
      <c r="B1" s="16" t="s">
        <v>84</v>
      </c>
      <c r="C1" s="16"/>
      <c r="D1" s="16"/>
      <c r="E1" s="16"/>
      <c r="F1" s="16"/>
      <c r="G1" s="16"/>
      <c r="H1" s="16"/>
    </row>
    <row r="2" spans="2:11" ht="9" customHeight="1" x14ac:dyDescent="0.3">
      <c r="B2" s="6"/>
      <c r="C2" s="6"/>
      <c r="D2" s="6"/>
      <c r="E2" s="6"/>
      <c r="F2" s="5"/>
      <c r="G2" s="5"/>
      <c r="H2" s="5"/>
      <c r="K2" s="268"/>
    </row>
    <row r="3" spans="2:11" ht="20.399999999999999" customHeight="1" x14ac:dyDescent="0.4">
      <c r="B3" s="11" t="s">
        <v>73</v>
      </c>
      <c r="C3" s="11"/>
      <c r="D3" s="11"/>
      <c r="E3" s="11"/>
      <c r="F3" s="11"/>
      <c r="G3" s="11"/>
      <c r="H3" s="11"/>
      <c r="K3" s="264"/>
    </row>
    <row r="4" spans="2:11" ht="24" customHeight="1" x14ac:dyDescent="0.4">
      <c r="B4" s="11" t="s">
        <v>85</v>
      </c>
      <c r="C4" s="11"/>
      <c r="D4" s="11"/>
      <c r="E4" s="11"/>
      <c r="F4" s="11"/>
      <c r="G4" s="11"/>
      <c r="H4" s="11"/>
    </row>
    <row r="5" spans="2:11" ht="10.199999999999999" customHeight="1" x14ac:dyDescent="0.4">
      <c r="B5" s="23"/>
      <c r="C5" s="25"/>
      <c r="D5" s="25"/>
      <c r="E5" s="25"/>
      <c r="F5" s="25"/>
      <c r="G5" s="25"/>
      <c r="H5" s="25"/>
    </row>
    <row r="6" spans="2:11" ht="18" customHeight="1" x14ac:dyDescent="0.3">
      <c r="B6" s="263"/>
      <c r="C6" s="252" t="s">
        <v>86</v>
      </c>
      <c r="D6" s="252"/>
      <c r="E6" s="252"/>
      <c r="F6" s="252"/>
      <c r="G6" s="252"/>
      <c r="H6" s="252"/>
      <c r="I6" s="70"/>
      <c r="J6" s="70"/>
    </row>
    <row r="7" spans="2:11" ht="18" customHeight="1" x14ac:dyDescent="0.3">
      <c r="B7" s="98"/>
      <c r="C7" s="252" t="s">
        <v>17</v>
      </c>
      <c r="D7" s="252"/>
      <c r="E7" s="256" t="s">
        <v>18</v>
      </c>
      <c r="F7" s="256"/>
      <c r="G7" s="252" t="s">
        <v>26</v>
      </c>
      <c r="H7" s="252"/>
      <c r="I7" s="70"/>
      <c r="J7" s="70"/>
    </row>
    <row r="8" spans="2:11" ht="32.1" customHeight="1" x14ac:dyDescent="0.3">
      <c r="B8" s="97" t="s">
        <v>7</v>
      </c>
      <c r="C8" s="79" t="s">
        <v>87</v>
      </c>
      <c r="D8" s="79" t="s">
        <v>138</v>
      </c>
      <c r="E8" s="79" t="s">
        <v>87</v>
      </c>
      <c r="F8" s="79" t="s">
        <v>138</v>
      </c>
      <c r="G8" s="79" t="s">
        <v>87</v>
      </c>
      <c r="H8" s="79" t="s">
        <v>138</v>
      </c>
      <c r="I8" s="70"/>
      <c r="J8" s="70"/>
    </row>
    <row r="9" spans="2:11" ht="15" customHeight="1" x14ac:dyDescent="0.3">
      <c r="B9" s="53" t="s">
        <v>0</v>
      </c>
      <c r="C9" s="64"/>
      <c r="D9" s="64"/>
      <c r="E9" s="64"/>
      <c r="F9" s="64"/>
      <c r="G9" s="64"/>
      <c r="H9" s="71"/>
      <c r="I9" s="70"/>
      <c r="J9" s="70"/>
    </row>
    <row r="10" spans="2:11" ht="15" customHeight="1" x14ac:dyDescent="0.3">
      <c r="B10" s="63">
        <v>2010</v>
      </c>
      <c r="C10" s="176">
        <v>12.618765831898141</v>
      </c>
      <c r="D10" s="177">
        <v>17.54655261615758</v>
      </c>
      <c r="E10" s="177">
        <v>12.835097022838376</v>
      </c>
      <c r="F10" s="177">
        <v>17.847363858311986</v>
      </c>
      <c r="G10" s="178">
        <v>12.688735323784842</v>
      </c>
      <c r="H10" s="178">
        <v>17.643846074747035</v>
      </c>
      <c r="I10" s="70"/>
      <c r="J10" s="70"/>
    </row>
    <row r="11" spans="2:11" ht="15" customHeight="1" x14ac:dyDescent="0.3">
      <c r="B11" s="62">
        <v>2011</v>
      </c>
      <c r="C11" s="173">
        <v>13.618412827706065</v>
      </c>
      <c r="D11" s="174">
        <v>18.454684068469962</v>
      </c>
      <c r="E11" s="174">
        <v>14.08772101692279</v>
      </c>
      <c r="F11" s="174">
        <v>19.090656444422617</v>
      </c>
      <c r="G11" s="175">
        <v>13.771829596554259</v>
      </c>
      <c r="H11" s="175">
        <v>18.662583332188774</v>
      </c>
      <c r="I11" s="70"/>
      <c r="J11" s="70"/>
    </row>
    <row r="12" spans="2:11" ht="15" customHeight="1" x14ac:dyDescent="0.3">
      <c r="B12" s="63">
        <v>2012</v>
      </c>
      <c r="C12" s="176">
        <v>14.083515389507479</v>
      </c>
      <c r="D12" s="177">
        <v>18.632302668677781</v>
      </c>
      <c r="E12" s="177">
        <v>14.739332801453346</v>
      </c>
      <c r="F12" s="168">
        <v>19.499940341290969</v>
      </c>
      <c r="G12" s="178">
        <v>14.296867872684157</v>
      </c>
      <c r="H12" s="178">
        <v>18.914565152987876</v>
      </c>
      <c r="I12" s="70"/>
      <c r="J12" s="70"/>
    </row>
    <row r="13" spans="2:11" ht="15" customHeight="1" x14ac:dyDescent="0.3">
      <c r="B13" s="62">
        <v>2013</v>
      </c>
      <c r="C13" s="173">
        <v>14.415631023019179</v>
      </c>
      <c r="D13" s="174">
        <v>18.763930686188367</v>
      </c>
      <c r="E13" s="174">
        <v>14.800429204478782</v>
      </c>
      <c r="F13" s="167">
        <v>19.264798556179606</v>
      </c>
      <c r="G13" s="175">
        <v>14.541498726403773</v>
      </c>
      <c r="H13" s="175">
        <v>18.927764850517828</v>
      </c>
      <c r="I13" s="70"/>
      <c r="J13" s="70"/>
    </row>
    <row r="14" spans="2:11" ht="15" customHeight="1" x14ac:dyDescent="0.3">
      <c r="B14" s="63">
        <v>2014</v>
      </c>
      <c r="C14" s="176">
        <v>15.113988043811066</v>
      </c>
      <c r="D14" s="177">
        <v>19.357869087950476</v>
      </c>
      <c r="E14" s="177">
        <v>14.935017097319761</v>
      </c>
      <c r="F14" s="168">
        <v>19.128644601158324</v>
      </c>
      <c r="G14" s="178">
        <v>15.055670245153498</v>
      </c>
      <c r="H14" s="178">
        <v>19.283176140686109</v>
      </c>
      <c r="I14" s="70"/>
      <c r="J14" s="70"/>
    </row>
    <row r="15" spans="2:11" ht="15" customHeight="1" x14ac:dyDescent="0.3">
      <c r="B15" s="62">
        <v>2015</v>
      </c>
      <c r="C15" s="173">
        <v>14.788923812077236</v>
      </c>
      <c r="D15" s="174">
        <v>18.883048426690092</v>
      </c>
      <c r="E15" s="174">
        <v>14.160529135116317</v>
      </c>
      <c r="F15" s="167">
        <v>18.080690711760418</v>
      </c>
      <c r="G15" s="175">
        <v>14.589252143452338</v>
      </c>
      <c r="H15" s="175">
        <v>18.628100207604472</v>
      </c>
      <c r="I15" s="70"/>
      <c r="J15" s="70"/>
    </row>
    <row r="16" spans="2:11" ht="15" customHeight="1" x14ac:dyDescent="0.3">
      <c r="B16" s="63">
        <v>2016</v>
      </c>
      <c r="C16" s="176">
        <v>13.955895835763915</v>
      </c>
      <c r="D16" s="177">
        <v>17.657836547485047</v>
      </c>
      <c r="E16" s="177">
        <v>12.876899340322376</v>
      </c>
      <c r="F16" s="168">
        <v>16.292625458492065</v>
      </c>
      <c r="G16" s="178">
        <v>13.623976281806014</v>
      </c>
      <c r="H16" s="178">
        <v>17.237872017821307</v>
      </c>
      <c r="I16" s="70"/>
      <c r="J16" s="70"/>
    </row>
    <row r="17" spans="2:12" ht="15" customHeight="1" x14ac:dyDescent="0.3">
      <c r="B17" s="66">
        <v>2017</v>
      </c>
      <c r="C17" s="173">
        <v>13.908220715384036</v>
      </c>
      <c r="D17" s="174">
        <v>17.242881541652142</v>
      </c>
      <c r="E17" s="174">
        <v>12.900246062502363</v>
      </c>
      <c r="F17" s="167">
        <v>15.993233014187949</v>
      </c>
      <c r="G17" s="175">
        <v>13.600551210227929</v>
      </c>
      <c r="H17" s="175">
        <v>16.861444624597937</v>
      </c>
      <c r="I17" s="70"/>
      <c r="J17" s="70"/>
    </row>
    <row r="18" spans="2:12" ht="15" customHeight="1" x14ac:dyDescent="0.3">
      <c r="B18" s="64">
        <v>2018</v>
      </c>
      <c r="C18" s="176">
        <v>13.915362915650933</v>
      </c>
      <c r="D18" s="177">
        <v>16.845107050256463</v>
      </c>
      <c r="E18" s="177">
        <v>13.583325072388208</v>
      </c>
      <c r="F18" s="168">
        <v>16.443161872944124</v>
      </c>
      <c r="G18" s="178">
        <v>13.81518579141574</v>
      </c>
      <c r="H18" s="178">
        <v>16.723838608178628</v>
      </c>
      <c r="I18" s="70"/>
      <c r="J18" s="70"/>
    </row>
    <row r="19" spans="2:12" ht="15" customHeight="1" x14ac:dyDescent="0.3">
      <c r="B19" s="66">
        <v>2019</v>
      </c>
      <c r="C19" s="173">
        <v>14.122572847544856</v>
      </c>
      <c r="D19" s="174">
        <v>16.785007887635093</v>
      </c>
      <c r="E19" s="174">
        <v>13.465120756800511</v>
      </c>
      <c r="F19" s="167">
        <v>16.003610712487614</v>
      </c>
      <c r="G19" s="175">
        <v>13.924902248759171</v>
      </c>
      <c r="H19" s="175">
        <v>16.550071761223247</v>
      </c>
      <c r="I19" s="70"/>
      <c r="J19" s="70"/>
    </row>
    <row r="20" spans="2:12" ht="15" customHeight="1" x14ac:dyDescent="0.3">
      <c r="B20" s="299">
        <v>2020</v>
      </c>
      <c r="C20" s="315">
        <v>13.401913417290382</v>
      </c>
      <c r="D20" s="301">
        <v>15.699873201443653</v>
      </c>
      <c r="E20" s="301">
        <v>13.477511056861383</v>
      </c>
      <c r="F20" s="314">
        <v>15.788433194232587</v>
      </c>
      <c r="G20" s="333">
        <v>13.421043905722248</v>
      </c>
      <c r="H20" s="333">
        <v>15.722283900073784</v>
      </c>
      <c r="I20" s="70"/>
      <c r="J20" s="70"/>
    </row>
    <row r="21" spans="2:12" ht="15" customHeight="1" x14ac:dyDescent="0.3">
      <c r="B21" s="66">
        <v>2021</v>
      </c>
      <c r="C21" s="173">
        <v>11.732382380693283</v>
      </c>
      <c r="D21" s="174">
        <v>13.306080789591631</v>
      </c>
      <c r="E21" s="174">
        <v>12.843281070045052</v>
      </c>
      <c r="F21" s="167">
        <v>14.565987535717701</v>
      </c>
      <c r="G21" s="175">
        <v>11.928262569556676</v>
      </c>
      <c r="H21" s="175">
        <v>13.528234955175753</v>
      </c>
      <c r="I21" s="70"/>
      <c r="J21" s="70"/>
    </row>
    <row r="22" spans="2:12" ht="15" customHeight="1" x14ac:dyDescent="0.3">
      <c r="B22" s="64">
        <v>2022</v>
      </c>
      <c r="C22" s="176">
        <v>15.576248522376822</v>
      </c>
      <c r="D22" s="177">
        <v>16.369628026663555</v>
      </c>
      <c r="E22" s="177">
        <v>15.354111104738566</v>
      </c>
      <c r="F22" s="168">
        <v>16.136175992798147</v>
      </c>
      <c r="G22" s="178">
        <v>15.520711481739841</v>
      </c>
      <c r="H22" s="178">
        <v>16.311262195146227</v>
      </c>
      <c r="I22" s="70"/>
      <c r="J22" s="70"/>
    </row>
    <row r="23" spans="2:12" ht="15" customHeight="1" x14ac:dyDescent="0.3">
      <c r="B23" s="66" t="s">
        <v>1</v>
      </c>
      <c r="C23" s="173">
        <v>16.648422385063956</v>
      </c>
      <c r="D23" s="174">
        <v>16.648422385063956</v>
      </c>
      <c r="E23" s="174">
        <v>16.933071905210422</v>
      </c>
      <c r="F23" s="167">
        <v>16.933071905210422</v>
      </c>
      <c r="G23" s="175">
        <v>16.730698364730014</v>
      </c>
      <c r="H23" s="175">
        <v>16.730698364730014</v>
      </c>
      <c r="I23" s="70"/>
      <c r="J23" s="70"/>
      <c r="K23" s="338"/>
      <c r="L23" s="338"/>
    </row>
    <row r="24" spans="2:12" ht="10.35" customHeight="1" x14ac:dyDescent="0.3">
      <c r="B24" s="65"/>
      <c r="C24" s="179"/>
      <c r="D24" s="180"/>
      <c r="E24" s="180"/>
      <c r="F24" s="169"/>
      <c r="G24" s="181"/>
      <c r="H24" s="181"/>
      <c r="I24" s="70"/>
      <c r="J24" s="70"/>
    </row>
    <row r="25" spans="2:12" ht="15" customHeight="1" x14ac:dyDescent="0.3">
      <c r="B25" s="53" t="s">
        <v>8</v>
      </c>
      <c r="C25" s="176"/>
      <c r="D25" s="177"/>
      <c r="E25" s="177"/>
      <c r="F25" s="168"/>
      <c r="G25" s="176"/>
      <c r="H25" s="176"/>
      <c r="I25" s="70"/>
      <c r="J25" s="70"/>
    </row>
    <row r="26" spans="2:12" ht="15" customHeight="1" x14ac:dyDescent="0.3">
      <c r="B26" s="340">
        <v>2024</v>
      </c>
      <c r="C26" s="369">
        <v>16.409510376997687</v>
      </c>
      <c r="D26" s="342">
        <v>15.954706949006138</v>
      </c>
      <c r="E26" s="342">
        <v>17.297707700630554</v>
      </c>
      <c r="F26" s="368">
        <v>16.826221424991768</v>
      </c>
      <c r="G26" s="370">
        <v>16.680232061236321</v>
      </c>
      <c r="H26" s="370">
        <v>16.217925353305599</v>
      </c>
      <c r="I26" s="70"/>
      <c r="J26" s="70"/>
      <c r="K26" s="338"/>
      <c r="L26" s="338"/>
    </row>
    <row r="27" spans="2:12" ht="10.35" customHeight="1" x14ac:dyDescent="0.3">
      <c r="B27" s="64"/>
      <c r="C27" s="176"/>
      <c r="D27" s="177"/>
      <c r="E27" s="177"/>
      <c r="F27" s="168"/>
      <c r="G27" s="178"/>
      <c r="H27" s="178"/>
      <c r="I27" s="70"/>
      <c r="J27" s="70"/>
      <c r="K27" s="338"/>
      <c r="L27" s="338"/>
    </row>
    <row r="28" spans="2:12" ht="15" customHeight="1" x14ac:dyDescent="0.3">
      <c r="B28" s="66">
        <v>2025</v>
      </c>
      <c r="C28" s="173">
        <v>16.551646503412911</v>
      </c>
      <c r="D28" s="174">
        <v>15.760146314840789</v>
      </c>
      <c r="E28" s="174">
        <v>17.554301137383057</v>
      </c>
      <c r="F28" s="167">
        <v>16.72162916572848</v>
      </c>
      <c r="G28" s="175">
        <v>16.860749758913951</v>
      </c>
      <c r="H28" s="175">
        <v>16.054468244208088</v>
      </c>
      <c r="I28" s="70"/>
      <c r="J28" s="70"/>
      <c r="K28" s="338"/>
      <c r="L28" s="338"/>
    </row>
    <row r="29" spans="2:12" ht="15" customHeight="1" x14ac:dyDescent="0.3">
      <c r="B29" s="64">
        <v>2026</v>
      </c>
      <c r="C29" s="176">
        <v>16.934313100865825</v>
      </c>
      <c r="D29" s="177">
        <v>15.750755446270444</v>
      </c>
      <c r="E29" s="177">
        <v>17.853396235751465</v>
      </c>
      <c r="F29" s="168">
        <v>16.620960107668576</v>
      </c>
      <c r="G29" s="178">
        <v>17.218814033656169</v>
      </c>
      <c r="H29" s="178">
        <v>16.015372297861987</v>
      </c>
      <c r="I29" s="70"/>
      <c r="J29" s="70"/>
      <c r="K29" s="338"/>
      <c r="L29" s="338"/>
    </row>
    <row r="30" spans="2:12" ht="15" customHeight="1" x14ac:dyDescent="0.3">
      <c r="B30" s="66">
        <v>2027</v>
      </c>
      <c r="C30" s="173">
        <v>17.25742607872321</v>
      </c>
      <c r="D30" s="174">
        <v>15.692169267145482</v>
      </c>
      <c r="E30" s="174">
        <v>18.159666427435408</v>
      </c>
      <c r="F30" s="167">
        <v>16.519285683964249</v>
      </c>
      <c r="G30" s="175">
        <v>17.537860693862751</v>
      </c>
      <c r="H30" s="175">
        <v>15.947168328364819</v>
      </c>
      <c r="I30" s="70"/>
      <c r="J30" s="70"/>
      <c r="K30" s="338"/>
      <c r="L30" s="338"/>
    </row>
    <row r="31" spans="2:12" ht="15" customHeight="1" x14ac:dyDescent="0.3">
      <c r="B31" s="64">
        <v>2028</v>
      </c>
      <c r="C31" s="176">
        <v>17.531331661532374</v>
      </c>
      <c r="D31" s="177">
        <v>15.600556399705793</v>
      </c>
      <c r="E31" s="177">
        <v>18.438720981717644</v>
      </c>
      <c r="F31" s="168">
        <v>16.421078306304874</v>
      </c>
      <c r="G31" s="178">
        <v>17.814838820975293</v>
      </c>
      <c r="H31" s="178">
        <v>15.852840111861807</v>
      </c>
      <c r="I31" s="70"/>
      <c r="J31" s="70"/>
      <c r="K31" s="338"/>
      <c r="L31" s="338"/>
    </row>
    <row r="32" spans="2:12" ht="15" customHeight="1" x14ac:dyDescent="0.3">
      <c r="B32" s="66">
        <v>2029</v>
      </c>
      <c r="C32" s="173">
        <v>17.810058427073862</v>
      </c>
      <c r="D32" s="174">
        <v>15.509872803410156</v>
      </c>
      <c r="E32" s="174">
        <v>18.732207183871427</v>
      </c>
      <c r="F32" s="167">
        <v>16.324085711058469</v>
      </c>
      <c r="G32" s="175">
        <v>18.099623250997521</v>
      </c>
      <c r="H32" s="175">
        <v>15.762040060793808</v>
      </c>
      <c r="I32" s="70"/>
      <c r="J32" s="70"/>
      <c r="K32" s="338"/>
      <c r="L32" s="338"/>
    </row>
    <row r="33" spans="2:12" ht="10.35" customHeight="1" x14ac:dyDescent="0.3">
      <c r="B33" s="64"/>
      <c r="C33" s="176"/>
      <c r="D33" s="177"/>
      <c r="E33" s="177"/>
      <c r="F33" s="168"/>
      <c r="G33" s="178"/>
      <c r="H33" s="178"/>
      <c r="I33" s="70"/>
      <c r="J33" s="70"/>
      <c r="K33" s="338"/>
      <c r="L33" s="338"/>
    </row>
    <row r="34" spans="2:12" ht="15" customHeight="1" x14ac:dyDescent="0.3">
      <c r="B34" s="64">
        <v>2030</v>
      </c>
      <c r="C34" s="176">
        <v>18.090183183410556</v>
      </c>
      <c r="D34" s="177">
        <v>15.42021420497629</v>
      </c>
      <c r="E34" s="177">
        <v>19.025719676100149</v>
      </c>
      <c r="F34" s="168">
        <v>16.228962347305139</v>
      </c>
      <c r="G34" s="178">
        <v>18.385285441563582</v>
      </c>
      <c r="H34" s="178">
        <v>15.671761687218751</v>
      </c>
      <c r="I34" s="70"/>
      <c r="J34" s="70"/>
      <c r="K34" s="338"/>
      <c r="L34" s="338"/>
    </row>
    <row r="35" spans="2:12" ht="15" customHeight="1" x14ac:dyDescent="0.3">
      <c r="B35" s="66">
        <v>2031</v>
      </c>
      <c r="C35" s="173">
        <v>18.383309354097751</v>
      </c>
      <c r="D35" s="174">
        <v>15.33692081808165</v>
      </c>
      <c r="E35" s="174">
        <v>19.330116924589902</v>
      </c>
      <c r="F35" s="167">
        <v>16.137355495366894</v>
      </c>
      <c r="G35" s="175">
        <v>18.682759810502368</v>
      </c>
      <c r="H35" s="175">
        <v>15.586747867735923</v>
      </c>
      <c r="I35" s="70"/>
      <c r="J35" s="70"/>
      <c r="K35" s="338"/>
      <c r="L35" s="338"/>
    </row>
    <row r="36" spans="2:12" ht="15" customHeight="1" x14ac:dyDescent="0.3">
      <c r="B36" s="64">
        <v>2032</v>
      </c>
      <c r="C36" s="176">
        <v>18.682998523342174</v>
      </c>
      <c r="D36" s="177">
        <v>15.252216926837287</v>
      </c>
      <c r="E36" s="177">
        <v>19.63074518536364</v>
      </c>
      <c r="F36" s="168">
        <v>16.035221838130635</v>
      </c>
      <c r="G36" s="178">
        <v>18.98320919928198</v>
      </c>
      <c r="H36" s="178">
        <v>15.497299553561557</v>
      </c>
      <c r="I36" s="70"/>
      <c r="J36" s="70"/>
      <c r="K36" s="338"/>
      <c r="L36" s="338"/>
    </row>
    <row r="37" spans="2:12" ht="15" customHeight="1" x14ac:dyDescent="0.3">
      <c r="B37" s="66">
        <v>2033</v>
      </c>
      <c r="C37" s="173">
        <v>18.985814323223991</v>
      </c>
      <c r="D37" s="174">
        <v>15.170338917593172</v>
      </c>
      <c r="E37" s="174">
        <v>19.930499220524815</v>
      </c>
      <c r="F37" s="167">
        <v>15.933390250828841</v>
      </c>
      <c r="G37" s="175">
        <v>19.284739415147577</v>
      </c>
      <c r="H37" s="175">
        <v>15.409190666496372</v>
      </c>
      <c r="I37" s="70"/>
      <c r="J37" s="70"/>
    </row>
    <row r="38" spans="2:12" ht="15" customHeight="1" x14ac:dyDescent="0.3">
      <c r="B38" s="64">
        <v>2034</v>
      </c>
      <c r="C38" s="176">
        <v>19.282353313883164</v>
      </c>
      <c r="D38" s="177">
        <v>15.081891673528601</v>
      </c>
      <c r="E38" s="177">
        <v>20.230818876402974</v>
      </c>
      <c r="F38" s="168">
        <v>15.831725560894256</v>
      </c>
      <c r="G38" s="178">
        <v>19.581942640446925</v>
      </c>
      <c r="H38" s="178">
        <v>15.316218557609023</v>
      </c>
      <c r="I38" s="70"/>
      <c r="J38" s="70"/>
    </row>
    <row r="39" spans="2:12" ht="10.35" customHeight="1" x14ac:dyDescent="0.3">
      <c r="B39" s="67"/>
      <c r="C39" s="179"/>
      <c r="D39" s="180"/>
      <c r="E39" s="180"/>
      <c r="F39" s="169"/>
      <c r="G39" s="181"/>
      <c r="H39" s="181"/>
      <c r="I39" s="70"/>
      <c r="J39" s="70"/>
    </row>
    <row r="40" spans="2:12" ht="15" customHeight="1" x14ac:dyDescent="0.3">
      <c r="B40" s="66">
        <v>2035</v>
      </c>
      <c r="C40" s="173">
        <v>19.572900004111457</v>
      </c>
      <c r="D40" s="174">
        <v>14.988912707023641</v>
      </c>
      <c r="E40" s="174">
        <v>20.530875245714057</v>
      </c>
      <c r="F40" s="167">
        <v>15.730460161488777</v>
      </c>
      <c r="G40" s="175">
        <v>19.875203273657611</v>
      </c>
      <c r="H40" s="175">
        <v>15.22041633281866</v>
      </c>
      <c r="I40" s="70"/>
      <c r="J40" s="70"/>
    </row>
    <row r="41" spans="2:12" ht="15" customHeight="1" x14ac:dyDescent="0.3">
      <c r="B41" s="64">
        <v>2036</v>
      </c>
      <c r="C41" s="176">
        <v>19.854472926605212</v>
      </c>
      <c r="D41" s="177">
        <v>14.896468509068011</v>
      </c>
      <c r="E41" s="177">
        <v>20.820944962725367</v>
      </c>
      <c r="F41" s="168">
        <v>15.629475599290055</v>
      </c>
      <c r="G41" s="178">
        <v>20.159110209760225</v>
      </c>
      <c r="H41" s="178">
        <v>15.125032607041405</v>
      </c>
      <c r="I41" s="70"/>
      <c r="J41" s="70"/>
    </row>
    <row r="42" spans="2:12" ht="15" customHeight="1" x14ac:dyDescent="0.3">
      <c r="B42" s="66">
        <v>2037</v>
      </c>
      <c r="C42" s="173">
        <v>20.133421787998984</v>
      </c>
      <c r="D42" s="174">
        <v>14.804311519537876</v>
      </c>
      <c r="E42" s="174">
        <v>21.108068760737861</v>
      </c>
      <c r="F42" s="167">
        <v>15.528808470527339</v>
      </c>
      <c r="G42" s="175">
        <v>20.440186214756039</v>
      </c>
      <c r="H42" s="175">
        <v>15.029878548562767</v>
      </c>
      <c r="I42" s="70"/>
      <c r="J42" s="70"/>
    </row>
    <row r="43" spans="2:12" ht="15" customHeight="1" x14ac:dyDescent="0.3">
      <c r="B43" s="64">
        <v>2038</v>
      </c>
      <c r="C43" s="176">
        <v>20.424057049049154</v>
      </c>
      <c r="D43" s="177">
        <v>14.71233406710861</v>
      </c>
      <c r="E43" s="177">
        <v>21.407384338970179</v>
      </c>
      <c r="F43" s="168">
        <v>15.428445799156956</v>
      </c>
      <c r="G43" s="178">
        <v>20.73324011223772</v>
      </c>
      <c r="H43" s="178">
        <v>14.935052036540347</v>
      </c>
      <c r="I43" s="70"/>
      <c r="J43" s="70"/>
    </row>
    <row r="44" spans="2:12" ht="15" customHeight="1" x14ac:dyDescent="0.3">
      <c r="B44" s="66">
        <v>2039</v>
      </c>
      <c r="C44" s="173">
        <v>20.717076102963816</v>
      </c>
      <c r="D44" s="174">
        <v>14.62106297695485</v>
      </c>
      <c r="E44" s="174">
        <v>21.708298445349588</v>
      </c>
      <c r="F44" s="167">
        <v>15.328345479004044</v>
      </c>
      <c r="G44" s="175">
        <v>21.02855797634772</v>
      </c>
      <c r="H44" s="175">
        <v>14.840891106382553</v>
      </c>
      <c r="I44" s="70"/>
      <c r="J44" s="70"/>
    </row>
    <row r="45" spans="2:12" ht="10.35" customHeight="1" x14ac:dyDescent="0.3">
      <c r="B45" s="64"/>
      <c r="C45" s="176"/>
      <c r="D45" s="177"/>
      <c r="E45" s="177"/>
      <c r="F45" s="168"/>
      <c r="G45" s="178"/>
      <c r="H45" s="178"/>
      <c r="I45" s="70"/>
      <c r="J45" s="70"/>
      <c r="K45" s="338"/>
      <c r="L45" s="338"/>
    </row>
    <row r="46" spans="2:12" ht="15" customHeight="1" x14ac:dyDescent="0.3">
      <c r="B46" s="64">
        <v>2040</v>
      </c>
      <c r="C46" s="176">
        <v>21.017370952143033</v>
      </c>
      <c r="D46" s="177">
        <v>14.531575899323467</v>
      </c>
      <c r="E46" s="177">
        <v>22.014526086114529</v>
      </c>
      <c r="F46" s="168">
        <v>15.228694544736438</v>
      </c>
      <c r="G46" s="178">
        <v>21.330684848080576</v>
      </c>
      <c r="H46" s="178">
        <v>14.748203595979547</v>
      </c>
      <c r="I46" s="70"/>
      <c r="J46" s="70"/>
    </row>
    <row r="47" spans="2:12" ht="15" customHeight="1" x14ac:dyDescent="0.3">
      <c r="B47" s="66">
        <v>2041</v>
      </c>
      <c r="C47" s="173">
        <v>21.338435153124657</v>
      </c>
      <c r="D47" s="174">
        <v>14.441482257387849</v>
      </c>
      <c r="E47" s="174">
        <v>22.34350755164002</v>
      </c>
      <c r="F47" s="167">
        <v>15.129325428731619</v>
      </c>
      <c r="G47" s="175">
        <v>21.654306217719423</v>
      </c>
      <c r="H47" s="175">
        <v>14.65525830714188</v>
      </c>
      <c r="I47" s="70"/>
      <c r="J47" s="70"/>
    </row>
    <row r="48" spans="2:12" ht="15" customHeight="1" x14ac:dyDescent="0.3">
      <c r="B48" s="64">
        <v>2042</v>
      </c>
      <c r="C48" s="176">
        <v>21.667478718926308</v>
      </c>
      <c r="D48" s="177">
        <v>14.35153219392099</v>
      </c>
      <c r="E48" s="177">
        <v>22.680966994177428</v>
      </c>
      <c r="F48" s="168">
        <v>15.030397541695297</v>
      </c>
      <c r="G48" s="178">
        <v>21.986050181085666</v>
      </c>
      <c r="H48" s="178">
        <v>14.562539143762871</v>
      </c>
      <c r="I48" s="70"/>
      <c r="J48" s="70"/>
    </row>
    <row r="49" spans="2:10" ht="15" customHeight="1" x14ac:dyDescent="0.3">
      <c r="B49" s="66">
        <v>2043</v>
      </c>
      <c r="C49" s="173">
        <v>21.999246540213633</v>
      </c>
      <c r="D49" s="174">
        <v>14.262303778052075</v>
      </c>
      <c r="E49" s="174">
        <v>23.020364059638904</v>
      </c>
      <c r="F49" s="167">
        <v>14.931831249922867</v>
      </c>
      <c r="G49" s="175">
        <v>22.320090967912023</v>
      </c>
      <c r="H49" s="175">
        <v>14.470310024309875</v>
      </c>
      <c r="I49" s="70"/>
      <c r="J49" s="70"/>
    </row>
    <row r="50" spans="2:10" ht="15" customHeight="1" x14ac:dyDescent="0.3">
      <c r="B50" s="64">
        <v>2044</v>
      </c>
      <c r="C50" s="176">
        <v>22.346091180035323</v>
      </c>
      <c r="D50" s="177">
        <v>14.174319475943303</v>
      </c>
      <c r="E50" s="177">
        <v>23.373709797297238</v>
      </c>
      <c r="F50" s="168">
        <v>14.833625431836786</v>
      </c>
      <c r="G50" s="178">
        <v>22.668772815806911</v>
      </c>
      <c r="H50" s="178">
        <v>14.378999236604658</v>
      </c>
      <c r="I50" s="70"/>
      <c r="J50" s="70"/>
    </row>
    <row r="51" spans="2:10" ht="10.35" customHeight="1" x14ac:dyDescent="0.3">
      <c r="B51" s="67"/>
      <c r="C51" s="179"/>
      <c r="D51" s="180"/>
      <c r="E51" s="180"/>
      <c r="F51" s="180"/>
      <c r="G51" s="181"/>
      <c r="H51" s="181"/>
      <c r="I51" s="70"/>
      <c r="J51" s="70"/>
    </row>
    <row r="52" spans="2:10" ht="15" customHeight="1" x14ac:dyDescent="0.3">
      <c r="B52" s="248" t="s">
        <v>9</v>
      </c>
      <c r="C52" s="71"/>
      <c r="D52" s="71"/>
      <c r="E52" s="177"/>
      <c r="F52" s="177"/>
      <c r="G52" s="178"/>
      <c r="H52" s="178"/>
      <c r="I52" s="70"/>
      <c r="J52" s="70"/>
    </row>
    <row r="53" spans="2:10" ht="15" customHeight="1" x14ac:dyDescent="0.3">
      <c r="B53" s="64" t="s">
        <v>10</v>
      </c>
      <c r="C53" s="68">
        <f>RATE(2023-2010,,-C10,C23)</f>
        <v>2.1546569203204222E-2</v>
      </c>
      <c r="D53" s="68">
        <f t="shared" ref="D53:H53" si="0">RATE(2023-2010,,-D10,D23)</f>
        <v>-4.0335385853964073E-3</v>
      </c>
      <c r="E53" s="68">
        <f t="shared" si="0"/>
        <v>2.154302137939744E-2</v>
      </c>
      <c r="F53" s="68">
        <f t="shared" si="0"/>
        <v>-4.0369975696719212E-3</v>
      </c>
      <c r="G53" s="68">
        <f t="shared" si="0"/>
        <v>2.1499440636273112E-2</v>
      </c>
      <c r="H53" s="68">
        <f t="shared" si="0"/>
        <v>-4.0794870261380315E-3</v>
      </c>
      <c r="I53" s="70"/>
      <c r="J53" s="70"/>
    </row>
    <row r="54" spans="2:10" ht="15" customHeight="1" x14ac:dyDescent="0.3">
      <c r="B54" s="66" t="s">
        <v>2</v>
      </c>
      <c r="C54" s="69">
        <f>RATE(2024-2023,,-C23,C26)</f>
        <v>-1.4350429280350834E-2</v>
      </c>
      <c r="D54" s="69">
        <f t="shared" ref="D54:H54" si="1">RATE(2024-2023,,-D23,D26)</f>
        <v>-4.1668538916947669E-2</v>
      </c>
      <c r="E54" s="69">
        <f t="shared" si="1"/>
        <v>2.1533942421158105E-2</v>
      </c>
      <c r="F54" s="69">
        <f t="shared" si="1"/>
        <v>-6.3101651499971514E-3</v>
      </c>
      <c r="G54" s="69">
        <f t="shared" si="1"/>
        <v>-3.0163895369770726E-3</v>
      </c>
      <c r="H54" s="69">
        <f t="shared" si="1"/>
        <v>-3.0648631649793645E-2</v>
      </c>
      <c r="I54" s="70"/>
      <c r="J54" s="70"/>
    </row>
    <row r="55" spans="2:10" ht="15" customHeight="1" x14ac:dyDescent="0.3">
      <c r="B55" s="64" t="s">
        <v>3</v>
      </c>
      <c r="C55" s="68">
        <f>RATE(2034-2024,,-C26,C38)</f>
        <v>1.6263765715213385E-2</v>
      </c>
      <c r="D55" s="68">
        <f t="shared" ref="D55:H55" si="2">RATE(2034-2024,,-D26,D38)</f>
        <v>-5.6101137031517624E-3</v>
      </c>
      <c r="E55" s="68">
        <f t="shared" si="2"/>
        <v>1.5786626578050772E-2</v>
      </c>
      <c r="F55" s="68">
        <f t="shared" si="2"/>
        <v>-6.0737393201478569E-3</v>
      </c>
      <c r="G55" s="68">
        <f t="shared" si="2"/>
        <v>1.6167658593922107E-2</v>
      </c>
      <c r="H55" s="68">
        <f t="shared" si="2"/>
        <v>-5.7041522321383395E-3</v>
      </c>
      <c r="I55" s="70"/>
      <c r="J55" s="70"/>
    </row>
    <row r="56" spans="2:10" ht="15" customHeight="1" x14ac:dyDescent="0.3">
      <c r="B56" s="66" t="s">
        <v>4</v>
      </c>
      <c r="C56" s="69">
        <f>RATE(2044-2024,,-C26,C50)</f>
        <v>1.5559322466544945E-2</v>
      </c>
      <c r="D56" s="69">
        <f t="shared" ref="D56:H56" si="3">RATE(2044-2024,,-D26,D50)</f>
        <v>-5.8986369500805599E-3</v>
      </c>
      <c r="E56" s="69">
        <f t="shared" si="3"/>
        <v>1.5165744663147919E-2</v>
      </c>
      <c r="F56" s="69">
        <f t="shared" si="3"/>
        <v>-6.2822772767054218E-3</v>
      </c>
      <c r="G56" s="69">
        <f t="shared" si="3"/>
        <v>1.545643498889604E-2</v>
      </c>
      <c r="H56" s="69">
        <f t="shared" si="3"/>
        <v>-5.9993504972948282E-3</v>
      </c>
      <c r="I56" s="70"/>
      <c r="J56" s="70"/>
    </row>
    <row r="57" spans="2:10" ht="15" customHeight="1" x14ac:dyDescent="0.3">
      <c r="B57" s="38" t="s">
        <v>63</v>
      </c>
      <c r="C57" s="41"/>
      <c r="D57" s="41"/>
      <c r="E57" s="41"/>
      <c r="F57" s="41"/>
      <c r="G57" s="41"/>
      <c r="H57" s="41"/>
    </row>
    <row r="62" spans="2:10" s="4" customFormat="1" x14ac:dyDescent="0.3">
      <c r="B62" s="26"/>
      <c r="C62" s="26"/>
      <c r="D62" s="26"/>
      <c r="E62" s="26"/>
      <c r="F62" s="26"/>
      <c r="G62" s="26"/>
      <c r="H62" s="26"/>
      <c r="I62" s="26"/>
      <c r="J62" s="26"/>
    </row>
    <row r="63" spans="2:10" s="4" customFormat="1" x14ac:dyDescent="0.3">
      <c r="B63" s="26"/>
      <c r="C63" s="26"/>
      <c r="D63" s="26"/>
      <c r="E63" s="26"/>
      <c r="F63" s="26"/>
      <c r="G63" s="26"/>
      <c r="H63" s="26"/>
      <c r="I63" s="26"/>
      <c r="J63" s="26"/>
    </row>
  </sheetData>
  <printOptions horizontalCentered="1"/>
  <pageMargins left="0.7" right="0.7" top="0.75" bottom="0.75" header="0.3" footer="0.3"/>
  <pageSetup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584E-45B0-4852-9391-C6D60BC737CF}">
  <sheetPr>
    <pageSetUpPr fitToPage="1"/>
  </sheetPr>
  <dimension ref="B1:N59"/>
  <sheetViews>
    <sheetView showGridLines="0" zoomScale="70" zoomScaleNormal="70" workbookViewId="0">
      <pane ySplit="10" topLeftCell="A22" activePane="bottomLeft" state="frozen"/>
      <selection pane="bottomLeft" activeCell="N1" sqref="N1"/>
    </sheetView>
  </sheetViews>
  <sheetFormatPr defaultColWidth="9.109375" defaultRowHeight="13.8" x14ac:dyDescent="0.3"/>
  <cols>
    <col min="1" max="1" width="9.109375" style="3"/>
    <col min="2" max="2" width="17.5546875" style="5" customWidth="1"/>
    <col min="3" max="10" width="11.5546875" style="5" customWidth="1"/>
    <col min="11" max="11" width="9.109375" style="5"/>
    <col min="12" max="12" width="10.44140625" style="5" bestFit="1" customWidth="1"/>
    <col min="13" max="16384" width="9.109375" style="3"/>
  </cols>
  <sheetData>
    <row r="1" spans="2:14" ht="18" x14ac:dyDescent="0.35">
      <c r="B1" s="16" t="s">
        <v>88</v>
      </c>
      <c r="C1" s="16"/>
      <c r="D1" s="16"/>
      <c r="E1" s="16"/>
      <c r="F1" s="16"/>
      <c r="G1" s="16"/>
      <c r="H1" s="16"/>
      <c r="I1" s="16"/>
      <c r="J1" s="16"/>
      <c r="N1" s="2"/>
    </row>
    <row r="2" spans="2:14" ht="7.2" customHeight="1" x14ac:dyDescent="0.3">
      <c r="B2" s="6"/>
      <c r="C2" s="6"/>
      <c r="D2" s="6"/>
      <c r="E2" s="6"/>
      <c r="F2" s="6"/>
      <c r="G2" s="6"/>
      <c r="H2" s="6"/>
      <c r="N2" s="2"/>
    </row>
    <row r="3" spans="2:14" ht="21" x14ac:dyDescent="0.4">
      <c r="B3" s="11" t="s">
        <v>73</v>
      </c>
      <c r="C3" s="11"/>
      <c r="D3" s="11"/>
      <c r="E3" s="11"/>
      <c r="F3" s="11"/>
      <c r="G3" s="11"/>
      <c r="H3" s="11"/>
      <c r="I3" s="11"/>
      <c r="J3" s="11"/>
    </row>
    <row r="4" spans="2:14" ht="24.6" customHeight="1" x14ac:dyDescent="0.4">
      <c r="B4" s="24" t="s">
        <v>89</v>
      </c>
      <c r="C4" s="11"/>
      <c r="D4" s="11"/>
      <c r="E4" s="11"/>
      <c r="F4" s="11"/>
      <c r="G4" s="11"/>
      <c r="H4" s="11"/>
      <c r="I4" s="11"/>
      <c r="J4" s="11"/>
    </row>
    <row r="5" spans="2:14" ht="13.2" customHeight="1" x14ac:dyDescent="0.3">
      <c r="B5" s="9"/>
      <c r="C5" s="19"/>
      <c r="F5" s="19"/>
    </row>
    <row r="6" spans="2:14" ht="18" customHeight="1" x14ac:dyDescent="0.3">
      <c r="B6" s="263"/>
      <c r="C6" s="252" t="s">
        <v>86</v>
      </c>
      <c r="D6" s="252"/>
      <c r="E6" s="252"/>
      <c r="F6" s="252"/>
      <c r="G6" s="252"/>
      <c r="H6" s="252"/>
      <c r="I6" s="252"/>
      <c r="J6" s="252"/>
      <c r="K6" s="96"/>
      <c r="L6" s="96"/>
    </row>
    <row r="7" spans="2:14" ht="18" customHeight="1" x14ac:dyDescent="0.3">
      <c r="B7" s="263"/>
      <c r="C7" s="252" t="s">
        <v>34</v>
      </c>
      <c r="D7" s="252"/>
      <c r="E7" s="256" t="s">
        <v>35</v>
      </c>
      <c r="F7" s="256"/>
      <c r="G7" s="252" t="s">
        <v>36</v>
      </c>
      <c r="H7" s="252"/>
      <c r="I7" s="256" t="s">
        <v>37</v>
      </c>
      <c r="J7" s="256"/>
      <c r="K7" s="96"/>
      <c r="L7" s="96"/>
    </row>
    <row r="8" spans="2:14" ht="32.1" customHeight="1" x14ac:dyDescent="0.3">
      <c r="B8" s="97" t="s">
        <v>7</v>
      </c>
      <c r="C8" s="79" t="s">
        <v>87</v>
      </c>
      <c r="D8" s="79" t="s">
        <v>138</v>
      </c>
      <c r="E8" s="79" t="s">
        <v>87</v>
      </c>
      <c r="F8" s="79" t="s">
        <v>138</v>
      </c>
      <c r="G8" s="79" t="s">
        <v>87</v>
      </c>
      <c r="H8" s="79" t="s">
        <v>138</v>
      </c>
      <c r="I8" s="79" t="s">
        <v>87</v>
      </c>
      <c r="J8" s="79" t="s">
        <v>138</v>
      </c>
      <c r="K8" s="96"/>
      <c r="L8" s="96"/>
    </row>
    <row r="9" spans="2:14" ht="15" customHeight="1" x14ac:dyDescent="0.3">
      <c r="B9" s="53" t="s">
        <v>0</v>
      </c>
      <c r="C9" s="20"/>
      <c r="D9" s="20"/>
      <c r="E9" s="166"/>
      <c r="F9" s="20"/>
      <c r="G9" s="20"/>
      <c r="H9" s="20"/>
      <c r="I9" s="166"/>
      <c r="J9" s="166"/>
      <c r="K9" s="96"/>
      <c r="L9" s="96"/>
    </row>
    <row r="10" spans="2:14" ht="15" customHeight="1" x14ac:dyDescent="0.3">
      <c r="B10" s="63">
        <v>2010</v>
      </c>
      <c r="C10" s="168">
        <v>12.734945932270268</v>
      </c>
      <c r="D10" s="168">
        <v>17.708100554579101</v>
      </c>
      <c r="E10" s="168">
        <v>13.332724830053614</v>
      </c>
      <c r="F10" s="168">
        <v>18.539319539539942</v>
      </c>
      <c r="G10" s="168">
        <v>12.499999999999998</v>
      </c>
      <c r="H10" s="168">
        <v>17.381405316479288</v>
      </c>
      <c r="I10" s="168">
        <v>12.835097022838376</v>
      </c>
      <c r="J10" s="168">
        <v>17.847361890423237</v>
      </c>
      <c r="K10" s="96"/>
      <c r="L10" s="96"/>
    </row>
    <row r="11" spans="2:14" ht="15" customHeight="1" x14ac:dyDescent="0.3">
      <c r="B11" s="62">
        <v>2011</v>
      </c>
      <c r="C11" s="167">
        <v>13.481767736438581</v>
      </c>
      <c r="D11" s="167">
        <v>18.269510549780851</v>
      </c>
      <c r="E11" s="167">
        <v>15.131301797301949</v>
      </c>
      <c r="F11" s="167">
        <v>20.50483907021767</v>
      </c>
      <c r="G11" s="167">
        <v>14.07</v>
      </c>
      <c r="H11" s="167">
        <v>19.066640106894535</v>
      </c>
      <c r="I11" s="167">
        <v>14.08772101692279</v>
      </c>
      <c r="J11" s="167">
        <v>19.09065433944571</v>
      </c>
      <c r="K11" s="96"/>
      <c r="L11" s="96"/>
    </row>
    <row r="12" spans="2:14" ht="15" customHeight="1" x14ac:dyDescent="0.3">
      <c r="B12" s="63">
        <v>2012</v>
      </c>
      <c r="C12" s="168">
        <v>13.94722273915764</v>
      </c>
      <c r="D12" s="168">
        <v>18.451987278925859</v>
      </c>
      <c r="E12" s="168">
        <v>15.785809956584409</v>
      </c>
      <c r="F12" s="168">
        <v>20.884413331168243</v>
      </c>
      <c r="G12" s="168">
        <v>14.947651063918816</v>
      </c>
      <c r="H12" s="168">
        <v>19.775540438376247</v>
      </c>
      <c r="I12" s="168">
        <v>14.739332801453346</v>
      </c>
      <c r="J12" s="168">
        <v>19.499938191185564</v>
      </c>
      <c r="K12" s="96"/>
      <c r="L12" s="96"/>
    </row>
    <row r="13" spans="2:14" ht="15" customHeight="1" x14ac:dyDescent="0.3">
      <c r="B13" s="62">
        <v>2013</v>
      </c>
      <c r="C13" s="167">
        <v>14.446412571743451</v>
      </c>
      <c r="D13" s="167">
        <v>18.803995041111708</v>
      </c>
      <c r="E13" s="167">
        <v>15.797158954337364</v>
      </c>
      <c r="F13" s="167">
        <v>20.56217743788028</v>
      </c>
      <c r="G13" s="167">
        <v>14.295556343834289</v>
      </c>
      <c r="H13" s="167">
        <v>18.60763488959055</v>
      </c>
      <c r="I13" s="167">
        <v>14.800429204478782</v>
      </c>
      <c r="J13" s="167">
        <v>19.264796432001436</v>
      </c>
      <c r="K13" s="96"/>
      <c r="L13" s="96"/>
    </row>
    <row r="14" spans="2:14" ht="15" customHeight="1" x14ac:dyDescent="0.3">
      <c r="B14" s="63">
        <v>2014</v>
      </c>
      <c r="C14" s="168">
        <v>14.836824318799549</v>
      </c>
      <c r="D14" s="168">
        <v>19.002878018917912</v>
      </c>
      <c r="E14" s="168">
        <v>15.760782733024817</v>
      </c>
      <c r="F14" s="168">
        <v>20.186276073839153</v>
      </c>
      <c r="G14" s="168">
        <v>14.145320464908863</v>
      </c>
      <c r="H14" s="168">
        <v>18.117205781871466</v>
      </c>
      <c r="I14" s="168">
        <v>14.935017097319761</v>
      </c>
      <c r="J14" s="168">
        <v>19.128642491992782</v>
      </c>
      <c r="K14" s="96"/>
      <c r="L14" s="96"/>
    </row>
    <row r="15" spans="2:14" ht="15" customHeight="1" x14ac:dyDescent="0.3">
      <c r="B15" s="62">
        <v>2015</v>
      </c>
      <c r="C15" s="167">
        <v>14.635325291090748</v>
      </c>
      <c r="D15" s="167">
        <v>18.686926057076754</v>
      </c>
      <c r="E15" s="167">
        <v>14.377294516922648</v>
      </c>
      <c r="F15" s="167">
        <v>18.357462795999471</v>
      </c>
      <c r="G15" s="167">
        <v>13.197918935716958</v>
      </c>
      <c r="H15" s="167">
        <v>16.851592318837692</v>
      </c>
      <c r="I15" s="167">
        <v>14.160529135116317</v>
      </c>
      <c r="J15" s="167">
        <v>18.080688718144518</v>
      </c>
      <c r="K15" s="96"/>
      <c r="L15" s="96"/>
    </row>
    <row r="16" spans="2:14" ht="15" customHeight="1" x14ac:dyDescent="0.3">
      <c r="B16" s="63">
        <v>2016</v>
      </c>
      <c r="C16" s="168">
        <v>13.827458436016711</v>
      </c>
      <c r="D16" s="168">
        <v>17.495327916011437</v>
      </c>
      <c r="E16" s="168">
        <v>12.718149209261275</v>
      </c>
      <c r="F16" s="168">
        <v>16.091763495829085</v>
      </c>
      <c r="G16" s="168">
        <v>11.694393008462503</v>
      </c>
      <c r="H16" s="168">
        <v>14.796445883998732</v>
      </c>
      <c r="I16" s="168">
        <v>12.876899340322376</v>
      </c>
      <c r="J16" s="168">
        <v>16.292623662032106</v>
      </c>
      <c r="K16" s="96"/>
      <c r="L16" s="96"/>
    </row>
    <row r="17" spans="2:13" ht="15" customHeight="1" x14ac:dyDescent="0.3">
      <c r="B17" s="66">
        <v>2017</v>
      </c>
      <c r="C17" s="167">
        <v>13.575582029536438</v>
      </c>
      <c r="D17" s="167">
        <v>16.830486931010171</v>
      </c>
      <c r="E17" s="167">
        <v>13.398905984673776</v>
      </c>
      <c r="F17" s="167">
        <v>16.61145073369546</v>
      </c>
      <c r="G17" s="167">
        <v>11.357837055907323</v>
      </c>
      <c r="H17" s="167">
        <v>14.08101160731734</v>
      </c>
      <c r="I17" s="167">
        <v>12.900246062502363</v>
      </c>
      <c r="J17" s="167">
        <v>15.993231250739626</v>
      </c>
      <c r="K17" s="96"/>
      <c r="L17" s="96"/>
    </row>
    <row r="18" spans="2:13" ht="15" customHeight="1" x14ac:dyDescent="0.3">
      <c r="B18" s="64">
        <v>2018</v>
      </c>
      <c r="C18" s="168">
        <v>14.383408444810334</v>
      </c>
      <c r="D18" s="168">
        <v>17.411693087246793</v>
      </c>
      <c r="E18" s="168">
        <v>14.128627489661248</v>
      </c>
      <c r="F18" s="168">
        <v>17.103270517412028</v>
      </c>
      <c r="G18" s="168">
        <v>11.726552590760166</v>
      </c>
      <c r="H18" s="168">
        <v>14.195462463936664</v>
      </c>
      <c r="I18" s="168">
        <v>13.583325072388208</v>
      </c>
      <c r="J18" s="168">
        <v>16.443160059885685</v>
      </c>
      <c r="K18" s="96"/>
      <c r="L18" s="96"/>
    </row>
    <row r="19" spans="2:13" ht="15" customHeight="1" x14ac:dyDescent="0.3">
      <c r="B19" s="66">
        <v>2019</v>
      </c>
      <c r="C19" s="167">
        <v>14.041172864127862</v>
      </c>
      <c r="D19" s="167">
        <v>16.688260264863121</v>
      </c>
      <c r="E19" s="167">
        <v>14.19917508742245</v>
      </c>
      <c r="F19" s="167">
        <v>16.876049579209042</v>
      </c>
      <c r="G19" s="167">
        <v>11.63311411593692</v>
      </c>
      <c r="H19" s="167">
        <v>13.826226479526129</v>
      </c>
      <c r="I19" s="167">
        <v>13.465120756800511</v>
      </c>
      <c r="J19" s="167">
        <v>16.003608947895032</v>
      </c>
      <c r="K19" s="96"/>
      <c r="L19" s="96"/>
    </row>
    <row r="20" spans="2:13" ht="15" customHeight="1" x14ac:dyDescent="0.3">
      <c r="B20" s="299">
        <v>2020</v>
      </c>
      <c r="C20" s="314">
        <v>13.487145022655293</v>
      </c>
      <c r="D20" s="314">
        <v>15.799717306363542</v>
      </c>
      <c r="E20" s="314">
        <v>14.597997791261726</v>
      </c>
      <c r="F20" s="314">
        <v>17.101042359478271</v>
      </c>
      <c r="G20" s="314">
        <v>11.754686969730198</v>
      </c>
      <c r="H20" s="314">
        <v>13.770203466676181</v>
      </c>
      <c r="I20" s="314">
        <v>13.477511056861383</v>
      </c>
      <c r="J20" s="314">
        <v>15.788431453365948</v>
      </c>
      <c r="K20" s="96"/>
      <c r="L20" s="96"/>
    </row>
    <row r="21" spans="2:13" ht="15" customHeight="1" x14ac:dyDescent="0.3">
      <c r="B21" s="66">
        <v>2021</v>
      </c>
      <c r="C21" s="167">
        <v>11.824107338935429</v>
      </c>
      <c r="D21" s="167">
        <v>13.410107603359394</v>
      </c>
      <c r="E21" s="167">
        <v>12.586793499255821</v>
      </c>
      <c r="F21" s="167">
        <v>14.27509497063496</v>
      </c>
      <c r="G21" s="167">
        <v>22.475700747832008</v>
      </c>
      <c r="H21" s="167">
        <v>25.49042873594793</v>
      </c>
      <c r="I21" s="167">
        <v>12.843281070045052</v>
      </c>
      <c r="J21" s="167">
        <v>14.565985929640544</v>
      </c>
      <c r="K21" s="96"/>
      <c r="L21" s="96"/>
    </row>
    <row r="22" spans="2:13" ht="15" customHeight="1" x14ac:dyDescent="0.3">
      <c r="B22" s="64">
        <v>2022</v>
      </c>
      <c r="C22" s="168">
        <v>15.679137848246649</v>
      </c>
      <c r="D22" s="168">
        <v>16.477756225177885</v>
      </c>
      <c r="E22" s="168">
        <v>14.634730496523405</v>
      </c>
      <c r="F22" s="168">
        <v>15.380151885701803</v>
      </c>
      <c r="G22" s="168">
        <v>17.794828155689896</v>
      </c>
      <c r="H22" s="168">
        <v>18.70120941957148</v>
      </c>
      <c r="I22" s="168">
        <v>15.354111104738566</v>
      </c>
      <c r="J22" s="168">
        <v>16.136174213588614</v>
      </c>
      <c r="K22" s="96"/>
      <c r="L22" s="96"/>
    </row>
    <row r="23" spans="2:13" ht="15" customHeight="1" x14ac:dyDescent="0.3">
      <c r="B23" s="66" t="s">
        <v>1</v>
      </c>
      <c r="C23" s="167">
        <v>17.093881078339258</v>
      </c>
      <c r="D23" s="167">
        <v>17.093879193531102</v>
      </c>
      <c r="E23" s="167">
        <v>16.749493914186136</v>
      </c>
      <c r="F23" s="167">
        <v>16.74949206735085</v>
      </c>
      <c r="G23" s="167">
        <v>16.852093589697965</v>
      </c>
      <c r="H23" s="167">
        <v>16.85209173154982</v>
      </c>
      <c r="I23" s="167">
        <v>16.933071905210422</v>
      </c>
      <c r="J23" s="167">
        <v>16.933070038133437</v>
      </c>
      <c r="K23" s="96"/>
      <c r="L23" s="96"/>
      <c r="M23" s="338"/>
    </row>
    <row r="24" spans="2:13" ht="10.35" customHeight="1" x14ac:dyDescent="0.3">
      <c r="B24" s="65"/>
      <c r="C24" s="169"/>
      <c r="D24" s="169"/>
      <c r="E24" s="169"/>
      <c r="F24" s="169"/>
      <c r="G24" s="169"/>
      <c r="H24" s="169"/>
      <c r="I24" s="169"/>
      <c r="J24" s="169"/>
      <c r="K24" s="96"/>
      <c r="L24" s="96"/>
    </row>
    <row r="25" spans="2:13" ht="15" customHeight="1" x14ac:dyDescent="0.3">
      <c r="B25" s="53" t="s">
        <v>8</v>
      </c>
      <c r="C25" s="168"/>
      <c r="D25" s="168"/>
      <c r="E25" s="168"/>
      <c r="F25" s="168"/>
      <c r="G25" s="168"/>
      <c r="H25" s="168"/>
      <c r="I25" s="168"/>
      <c r="J25" s="168"/>
      <c r="K25" s="96"/>
      <c r="L25" s="96"/>
    </row>
    <row r="26" spans="2:13" ht="15" customHeight="1" x14ac:dyDescent="0.3">
      <c r="B26" s="340">
        <v>2024</v>
      </c>
      <c r="C26" s="368">
        <v>17.485001159785771</v>
      </c>
      <c r="D26" s="368">
        <v>17.008409797563445</v>
      </c>
      <c r="E26" s="368">
        <v>17.077633923286026</v>
      </c>
      <c r="F26" s="368">
        <v>16.612146232398572</v>
      </c>
      <c r="G26" s="368">
        <v>17.229019251044505</v>
      </c>
      <c r="H26" s="368">
        <v>16.759405227026296</v>
      </c>
      <c r="I26" s="368">
        <v>17.297707700630554</v>
      </c>
      <c r="J26" s="368">
        <v>16.826221424991768</v>
      </c>
      <c r="K26" s="96"/>
      <c r="L26" s="96"/>
      <c r="M26" s="338"/>
    </row>
    <row r="27" spans="2:13" ht="10.35" customHeight="1" x14ac:dyDescent="0.3">
      <c r="B27" s="64"/>
      <c r="C27" s="168"/>
      <c r="D27" s="168"/>
      <c r="E27" s="168"/>
      <c r="F27" s="168"/>
      <c r="G27" s="168"/>
      <c r="H27" s="168"/>
      <c r="I27" s="168"/>
      <c r="J27" s="168"/>
      <c r="K27" s="96"/>
      <c r="L27" s="96"/>
      <c r="M27" s="338"/>
    </row>
    <row r="28" spans="2:13" ht="15" customHeight="1" x14ac:dyDescent="0.3">
      <c r="B28" s="66">
        <v>2025</v>
      </c>
      <c r="C28" s="167">
        <v>17.766085515521638</v>
      </c>
      <c r="D28" s="167">
        <v>16.923367748575629</v>
      </c>
      <c r="E28" s="167">
        <v>17.293573277664244</v>
      </c>
      <c r="F28" s="167">
        <v>16.473268689895718</v>
      </c>
      <c r="G28" s="167">
        <v>17.505988507831216</v>
      </c>
      <c r="H28" s="167">
        <v>16.675608200891165</v>
      </c>
      <c r="I28" s="167">
        <v>17.554301137383057</v>
      </c>
      <c r="J28" s="167">
        <v>16.72162916572848</v>
      </c>
      <c r="K28" s="96"/>
      <c r="L28" s="96"/>
      <c r="M28" s="338"/>
    </row>
    <row r="29" spans="2:13" ht="15" customHeight="1" x14ac:dyDescent="0.3">
      <c r="B29" s="64">
        <v>2026</v>
      </c>
      <c r="C29" s="168">
        <v>18.087336120231733</v>
      </c>
      <c r="D29" s="168">
        <v>16.838750909832751</v>
      </c>
      <c r="E29" s="168">
        <v>17.554965017794444</v>
      </c>
      <c r="F29" s="168">
        <v>16.343129867245541</v>
      </c>
      <c r="G29" s="168">
        <v>17.822535976280324</v>
      </c>
      <c r="H29" s="168">
        <v>16.592230159886711</v>
      </c>
      <c r="I29" s="168">
        <v>17.853396235751465</v>
      </c>
      <c r="J29" s="168">
        <v>16.620960107668576</v>
      </c>
      <c r="K29" s="96"/>
      <c r="L29" s="96"/>
      <c r="M29" s="338"/>
    </row>
    <row r="30" spans="2:13" ht="15" customHeight="1" x14ac:dyDescent="0.3">
      <c r="B30" s="66">
        <v>2027</v>
      </c>
      <c r="C30" s="167">
        <v>18.418300579104475</v>
      </c>
      <c r="D30" s="167">
        <v>16.754557155283585</v>
      </c>
      <c r="E30" s="167">
        <v>17.821571384868761</v>
      </c>
      <c r="F30" s="167">
        <v>16.211731103112886</v>
      </c>
      <c r="G30" s="167">
        <v>18.148655087238389</v>
      </c>
      <c r="H30" s="167">
        <v>16.509269009087276</v>
      </c>
      <c r="I30" s="167">
        <v>18.159666427435408</v>
      </c>
      <c r="J30" s="167">
        <v>16.519285683964249</v>
      </c>
      <c r="K30" s="96"/>
      <c r="L30" s="96"/>
      <c r="M30" s="338"/>
    </row>
    <row r="31" spans="2:13" ht="15" customHeight="1" x14ac:dyDescent="0.3">
      <c r="B31" s="64">
        <v>2028</v>
      </c>
      <c r="C31" s="168">
        <v>18.719108197523223</v>
      </c>
      <c r="D31" s="168">
        <v>16.670784369507167</v>
      </c>
      <c r="E31" s="168">
        <v>18.069308533719937</v>
      </c>
      <c r="F31" s="168">
        <v>16.09208852757191</v>
      </c>
      <c r="G31" s="168">
        <v>18.445058856459585</v>
      </c>
      <c r="H31" s="168">
        <v>16.42672266404184</v>
      </c>
      <c r="I31" s="168">
        <v>18.438720981717644</v>
      </c>
      <c r="J31" s="168">
        <v>16.421078306304874</v>
      </c>
      <c r="K31" s="96"/>
      <c r="L31" s="96"/>
      <c r="M31" s="338"/>
    </row>
    <row r="32" spans="2:13" ht="15" customHeight="1" x14ac:dyDescent="0.3">
      <c r="B32" s="66">
        <v>2029</v>
      </c>
      <c r="C32" s="167">
        <v>19.034400412583356</v>
      </c>
      <c r="D32" s="167">
        <v>16.587430447659631</v>
      </c>
      <c r="E32" s="167">
        <v>18.328044970058532</v>
      </c>
      <c r="F32" s="167">
        <v>15.971880626270949</v>
      </c>
      <c r="G32" s="167">
        <v>18.763275160628371</v>
      </c>
      <c r="H32" s="167">
        <v>16.351159739787246</v>
      </c>
      <c r="I32" s="167">
        <v>18.732207183871427</v>
      </c>
      <c r="J32" s="167">
        <v>16.324085711058469</v>
      </c>
      <c r="K32" s="96"/>
      <c r="L32" s="96"/>
      <c r="M32" s="338"/>
    </row>
    <row r="33" spans="2:13" ht="10.35" customHeight="1" x14ac:dyDescent="0.3">
      <c r="B33" s="64"/>
      <c r="C33" s="168"/>
      <c r="D33" s="168"/>
      <c r="E33" s="168"/>
      <c r="F33" s="168"/>
      <c r="G33" s="168"/>
      <c r="H33" s="168"/>
      <c r="I33" s="168"/>
      <c r="J33" s="168"/>
      <c r="K33" s="96"/>
      <c r="L33" s="96"/>
      <c r="M33" s="338"/>
    </row>
    <row r="34" spans="2:13" ht="15" customHeight="1" x14ac:dyDescent="0.3">
      <c r="B34" s="64">
        <v>2030</v>
      </c>
      <c r="C34" s="168">
        <v>19.348733216261529</v>
      </c>
      <c r="D34" s="168">
        <v>16.504493295421334</v>
      </c>
      <c r="E34" s="168">
        <v>18.590081261245913</v>
      </c>
      <c r="F34" s="168">
        <v>15.857362242180583</v>
      </c>
      <c r="G34" s="168">
        <v>19.080798210394551</v>
      </c>
      <c r="H34" s="168">
        <v>16.275944404984223</v>
      </c>
      <c r="I34" s="168">
        <v>19.025719676100149</v>
      </c>
      <c r="J34" s="168">
        <v>16.228962347305139</v>
      </c>
      <c r="K34" s="96"/>
      <c r="L34" s="96"/>
      <c r="M34" s="338"/>
    </row>
    <row r="35" spans="2:13" ht="15" customHeight="1" x14ac:dyDescent="0.3">
      <c r="B35" s="66">
        <v>2031</v>
      </c>
      <c r="C35" s="167">
        <v>19.671043148726227</v>
      </c>
      <c r="D35" s="167">
        <v>16.421970828944225</v>
      </c>
      <c r="E35" s="167">
        <v>18.869741949998112</v>
      </c>
      <c r="F35" s="167">
        <v>15.753020798627036</v>
      </c>
      <c r="G35" s="167">
        <v>19.406443349265761</v>
      </c>
      <c r="H35" s="167">
        <v>16.201075060721294</v>
      </c>
      <c r="I35" s="167">
        <v>19.330116924589902</v>
      </c>
      <c r="J35" s="167">
        <v>16.137355495366894</v>
      </c>
      <c r="K35" s="96"/>
      <c r="L35" s="96"/>
      <c r="M35" s="338"/>
    </row>
    <row r="36" spans="2:13" ht="15" customHeight="1" x14ac:dyDescent="0.3">
      <c r="B36" s="64">
        <v>2032</v>
      </c>
      <c r="C36" s="168">
        <v>20.003692521284801</v>
      </c>
      <c r="D36" s="168">
        <v>16.339860974799503</v>
      </c>
      <c r="E36" s="168">
        <v>19.121342394047367</v>
      </c>
      <c r="F36" s="168">
        <v>15.619120121838709</v>
      </c>
      <c r="G36" s="168">
        <v>19.742551692203097</v>
      </c>
      <c r="H36" s="168">
        <v>16.126550115441976</v>
      </c>
      <c r="I36" s="168">
        <v>19.63074518536364</v>
      </c>
      <c r="J36" s="168">
        <v>16.035221838130635</v>
      </c>
      <c r="K36" s="96"/>
      <c r="L36" s="96"/>
      <c r="M36" s="338"/>
    </row>
    <row r="37" spans="2:13" ht="15" customHeight="1" x14ac:dyDescent="0.3">
      <c r="B37" s="66">
        <v>2033</v>
      </c>
      <c r="C37" s="167">
        <v>20.336743994126472</v>
      </c>
      <c r="D37" s="167">
        <v>16.258161669925506</v>
      </c>
      <c r="E37" s="167">
        <v>19.371322313248339</v>
      </c>
      <c r="F37" s="167">
        <v>15.486357600803078</v>
      </c>
      <c r="G37" s="167">
        <v>20.079324147238683</v>
      </c>
      <c r="H37" s="167">
        <v>16.052367984910941</v>
      </c>
      <c r="I37" s="167">
        <v>19.930499220524815</v>
      </c>
      <c r="J37" s="167">
        <v>15.933390250828841</v>
      </c>
      <c r="K37" s="96"/>
      <c r="L37" s="96"/>
    </row>
    <row r="38" spans="2:13" ht="15" customHeight="1" x14ac:dyDescent="0.3">
      <c r="B38" s="64">
        <v>2034</v>
      </c>
      <c r="C38" s="168">
        <v>20.671868213525087</v>
      </c>
      <c r="D38" s="168">
        <v>16.176870861575878</v>
      </c>
      <c r="E38" s="168">
        <v>19.621274387872361</v>
      </c>
      <c r="F38" s="168">
        <v>15.354723561196252</v>
      </c>
      <c r="G38" s="168">
        <v>20.418411516182154</v>
      </c>
      <c r="H38" s="168">
        <v>15.97852709218035</v>
      </c>
      <c r="I38" s="168">
        <v>20.230818876402974</v>
      </c>
      <c r="J38" s="168">
        <v>15.831725560894256</v>
      </c>
      <c r="K38" s="96"/>
      <c r="L38" s="96"/>
    </row>
    <row r="39" spans="2:13" ht="10.35" customHeight="1" x14ac:dyDescent="0.3">
      <c r="B39" s="67"/>
      <c r="C39" s="169"/>
      <c r="D39" s="169"/>
      <c r="E39" s="169"/>
      <c r="F39" s="169"/>
      <c r="G39" s="169"/>
      <c r="H39" s="169"/>
      <c r="I39" s="169"/>
      <c r="J39" s="169"/>
      <c r="K39" s="96"/>
      <c r="L39" s="96"/>
    </row>
    <row r="40" spans="2:13" ht="15" customHeight="1" x14ac:dyDescent="0.3">
      <c r="B40" s="66">
        <v>2035</v>
      </c>
      <c r="C40" s="167">
        <v>21.007948117529185</v>
      </c>
      <c r="D40" s="167">
        <v>16.095986507267998</v>
      </c>
      <c r="E40" s="167">
        <v>19.870132239659284</v>
      </c>
      <c r="F40" s="167">
        <v>15.224208410926083</v>
      </c>
      <c r="G40" s="167">
        <v>20.758712619615363</v>
      </c>
      <c r="H40" s="167">
        <v>15.90502586755632</v>
      </c>
      <c r="I40" s="167">
        <v>20.530875245714057</v>
      </c>
      <c r="J40" s="167">
        <v>15.730460161488777</v>
      </c>
      <c r="K40" s="96"/>
      <c r="L40" s="96"/>
    </row>
    <row r="41" spans="2:13" ht="15" customHeight="1" x14ac:dyDescent="0.3">
      <c r="B41" s="64">
        <v>2036</v>
      </c>
      <c r="C41" s="168">
        <v>21.335199560873367</v>
      </c>
      <c r="D41" s="168">
        <v>16.01550657473166</v>
      </c>
      <c r="E41" s="168">
        <v>20.108675622687983</v>
      </c>
      <c r="F41" s="168">
        <v>15.094802639433214</v>
      </c>
      <c r="G41" s="168">
        <v>21.090556804111756</v>
      </c>
      <c r="H41" s="168">
        <v>15.831862748565561</v>
      </c>
      <c r="I41" s="168">
        <v>20.820944962725367</v>
      </c>
      <c r="J41" s="168">
        <v>15.629475599290055</v>
      </c>
      <c r="K41" s="96"/>
      <c r="L41" s="96"/>
    </row>
    <row r="42" spans="2:13" ht="15" customHeight="1" x14ac:dyDescent="0.3">
      <c r="B42" s="66">
        <v>2037</v>
      </c>
      <c r="C42" s="167">
        <v>21.660781803433188</v>
      </c>
      <c r="D42" s="167">
        <v>15.935429041858001</v>
      </c>
      <c r="E42" s="167">
        <v>20.343727242186191</v>
      </c>
      <c r="F42" s="167">
        <v>14.966496816998031</v>
      </c>
      <c r="G42" s="167">
        <v>21.42101371911998</v>
      </c>
      <c r="H42" s="167">
        <v>15.759036179922161</v>
      </c>
      <c r="I42" s="167">
        <v>21.108068760737861</v>
      </c>
      <c r="J42" s="167">
        <v>15.528808470527339</v>
      </c>
      <c r="K42" s="96"/>
      <c r="L42" s="96"/>
    </row>
    <row r="43" spans="2:13" ht="15" customHeight="1" x14ac:dyDescent="0.3">
      <c r="B43" s="64">
        <v>2038</v>
      </c>
      <c r="C43" s="168">
        <v>22.00028306502924</v>
      </c>
      <c r="D43" s="168">
        <v>15.855751896648711</v>
      </c>
      <c r="E43" s="168">
        <v>20.589903126565641</v>
      </c>
      <c r="F43" s="168">
        <v>14.839281594053549</v>
      </c>
      <c r="G43" s="168">
        <v>21.765503399560103</v>
      </c>
      <c r="H43" s="168">
        <v>15.686544613494515</v>
      </c>
      <c r="I43" s="168">
        <v>21.407384338970179</v>
      </c>
      <c r="J43" s="168">
        <v>15.428445799156956</v>
      </c>
      <c r="K43" s="96"/>
      <c r="L43" s="96"/>
    </row>
    <row r="44" spans="2:13" ht="15" customHeight="1" x14ac:dyDescent="0.3">
      <c r="B44" s="66">
        <v>2039</v>
      </c>
      <c r="C44" s="167">
        <v>22.34294547612723</v>
      </c>
      <c r="D44" s="167">
        <v>15.776473137165468</v>
      </c>
      <c r="E44" s="167">
        <v>20.837043488519065</v>
      </c>
      <c r="F44" s="167">
        <v>14.713147700504097</v>
      </c>
      <c r="G44" s="167">
        <v>22.113395266756616</v>
      </c>
      <c r="H44" s="167">
        <v>15.614386508272441</v>
      </c>
      <c r="I44" s="167">
        <v>21.708298445349588</v>
      </c>
      <c r="J44" s="167">
        <v>15.328345479004044</v>
      </c>
      <c r="K44" s="96"/>
      <c r="L44" s="96"/>
    </row>
    <row r="45" spans="2:13" ht="10.35" customHeight="1" x14ac:dyDescent="0.3">
      <c r="B45" s="64"/>
      <c r="C45" s="168"/>
      <c r="D45" s="168"/>
      <c r="E45" s="168"/>
      <c r="F45" s="168"/>
      <c r="G45" s="168"/>
      <c r="H45" s="168"/>
      <c r="I45" s="168"/>
      <c r="J45" s="168"/>
      <c r="K45" s="96"/>
      <c r="L45" s="96"/>
      <c r="M45" s="338"/>
    </row>
    <row r="46" spans="2:13" ht="15" customHeight="1" x14ac:dyDescent="0.3">
      <c r="B46" s="64">
        <v>2040</v>
      </c>
      <c r="C46" s="168">
        <v>22.692360169987907</v>
      </c>
      <c r="D46" s="168">
        <v>15.697590771479639</v>
      </c>
      <c r="E46" s="168">
        <v>21.088465438738488</v>
      </c>
      <c r="F46" s="168">
        <v>14.58808594504981</v>
      </c>
      <c r="G46" s="168">
        <v>22.468248925211928</v>
      </c>
      <c r="H46" s="168">
        <v>15.542560330334387</v>
      </c>
      <c r="I46" s="168">
        <v>22.014526086114529</v>
      </c>
      <c r="J46" s="168">
        <v>15.228694544736438</v>
      </c>
      <c r="K46" s="96"/>
      <c r="L46" s="96"/>
    </row>
    <row r="47" spans="2:13" ht="15" customHeight="1" x14ac:dyDescent="0.3">
      <c r="B47" s="66">
        <v>2041</v>
      </c>
      <c r="C47" s="167">
        <v>23.066827625548804</v>
      </c>
      <c r="D47" s="167">
        <v>15.619102817622244</v>
      </c>
      <c r="E47" s="167">
        <v>21.361060903045949</v>
      </c>
      <c r="F47" s="167">
        <v>14.464087214516889</v>
      </c>
      <c r="G47" s="167">
        <v>22.848199630319471</v>
      </c>
      <c r="H47" s="167">
        <v>15.471064552814848</v>
      </c>
      <c r="I47" s="167">
        <v>22.34350755164002</v>
      </c>
      <c r="J47" s="167">
        <v>15.129325428731619</v>
      </c>
      <c r="K47" s="96"/>
      <c r="L47" s="96"/>
    </row>
    <row r="48" spans="2:13" ht="15" customHeight="1" x14ac:dyDescent="0.3">
      <c r="B48" s="64">
        <v>2042</v>
      </c>
      <c r="C48" s="168">
        <v>23.451480423582375</v>
      </c>
      <c r="D48" s="168">
        <v>15.541007303534132</v>
      </c>
      <c r="E48" s="168">
        <v>21.64087664288153</v>
      </c>
      <c r="F48" s="168">
        <v>14.341142473193496</v>
      </c>
      <c r="G48" s="168">
        <v>23.23854505362236</v>
      </c>
      <c r="H48" s="168">
        <v>15.3998976558719</v>
      </c>
      <c r="I48" s="168">
        <v>22.680966994177428</v>
      </c>
      <c r="J48" s="168">
        <v>15.030397541695297</v>
      </c>
      <c r="K48" s="96"/>
      <c r="L48" s="96"/>
    </row>
    <row r="49" spans="2:12" ht="15" customHeight="1" x14ac:dyDescent="0.3">
      <c r="B49" s="66">
        <v>2043</v>
      </c>
      <c r="C49" s="167">
        <v>23.839731496617159</v>
      </c>
      <c r="D49" s="167">
        <v>15.463302267016459</v>
      </c>
      <c r="E49" s="167">
        <v>21.921768305495743</v>
      </c>
      <c r="F49" s="167">
        <v>14.219242762171351</v>
      </c>
      <c r="G49" s="167">
        <v>23.632767666644018</v>
      </c>
      <c r="H49" s="167">
        <v>15.329058126654887</v>
      </c>
      <c r="I49" s="167">
        <v>23.020364059638904</v>
      </c>
      <c r="J49" s="167">
        <v>14.931831249922867</v>
      </c>
      <c r="K49" s="96"/>
      <c r="L49" s="96"/>
    </row>
    <row r="50" spans="2:12" ht="15" customHeight="1" x14ac:dyDescent="0.3">
      <c r="B50" s="64">
        <v>2044</v>
      </c>
      <c r="C50" s="168">
        <v>24.244077595945768</v>
      </c>
      <c r="D50" s="168">
        <v>15.38598575568138</v>
      </c>
      <c r="E50" s="168">
        <v>22.215164156379487</v>
      </c>
      <c r="F50" s="168">
        <v>14.098379198692896</v>
      </c>
      <c r="G50" s="168">
        <v>24.043265198993605</v>
      </c>
      <c r="H50" s="168">
        <v>15.258544459272276</v>
      </c>
      <c r="I50" s="168">
        <v>23.373709797297238</v>
      </c>
      <c r="J50" s="168">
        <v>14.833625431836786</v>
      </c>
      <c r="K50" s="96"/>
      <c r="L50" s="96"/>
    </row>
    <row r="51" spans="2:12" ht="10.35" customHeight="1" x14ac:dyDescent="0.3">
      <c r="B51" s="67"/>
      <c r="C51" s="169"/>
      <c r="D51" s="169"/>
      <c r="E51" s="169"/>
      <c r="F51" s="170"/>
      <c r="G51" s="171"/>
      <c r="H51" s="171"/>
      <c r="I51" s="169"/>
      <c r="J51" s="169"/>
      <c r="K51" s="96"/>
      <c r="L51" s="96"/>
    </row>
    <row r="52" spans="2:12" ht="15" customHeight="1" x14ac:dyDescent="0.3">
      <c r="B52" s="248" t="s">
        <v>9</v>
      </c>
      <c r="C52" s="172"/>
      <c r="D52" s="172"/>
      <c r="E52" s="172"/>
      <c r="F52" s="172"/>
      <c r="G52" s="172"/>
      <c r="H52" s="172"/>
      <c r="I52" s="168"/>
      <c r="J52" s="168"/>
      <c r="K52" s="96"/>
      <c r="L52" s="96"/>
    </row>
    <row r="53" spans="2:12" ht="15" customHeight="1" x14ac:dyDescent="0.3">
      <c r="B53" s="64" t="s">
        <v>10</v>
      </c>
      <c r="C53" s="68">
        <f>RATE(2023-2010,,-C10,C23)</f>
        <v>2.2902219594965328E-2</v>
      </c>
      <c r="D53" s="68">
        <f t="shared" ref="D53:J53" si="0">RATE(2023-2010,,-D10,D23)</f>
        <v>-2.7118344522946173E-3</v>
      </c>
      <c r="E53" s="68">
        <f t="shared" si="0"/>
        <v>1.7704633463457173E-2</v>
      </c>
      <c r="F53" s="68">
        <f t="shared" si="0"/>
        <v>-7.7792700616187765E-3</v>
      </c>
      <c r="G53" s="68">
        <f t="shared" si="0"/>
        <v>2.3246566635512146E-2</v>
      </c>
      <c r="H53" s="68">
        <f t="shared" si="0"/>
        <v>-2.376110057909889E-3</v>
      </c>
      <c r="I53" s="68">
        <f t="shared" si="0"/>
        <v>2.154302137939744E-2</v>
      </c>
      <c r="J53" s="68">
        <f t="shared" si="0"/>
        <v>-4.0369975696720427E-3</v>
      </c>
      <c r="K53" s="96"/>
      <c r="L53" s="96"/>
    </row>
    <row r="54" spans="2:12" ht="15" customHeight="1" x14ac:dyDescent="0.3">
      <c r="B54" s="66" t="s">
        <v>2</v>
      </c>
      <c r="C54" s="69">
        <f>RATE(2024-2023,,-C23,C26)</f>
        <v>2.2880706824509552E-2</v>
      </c>
      <c r="D54" s="69">
        <f t="shared" ref="D54:J54" si="1">RATE(2024-2023,,-D23,D26)</f>
        <v>-5.0000000000000929E-3</v>
      </c>
      <c r="E54" s="69">
        <f t="shared" si="1"/>
        <v>1.9591040229697192E-2</v>
      </c>
      <c r="F54" s="69">
        <f t="shared" si="1"/>
        <v>-8.1999999999999556E-3</v>
      </c>
      <c r="G54" s="69">
        <f t="shared" si="1"/>
        <v>2.2366696419070679E-2</v>
      </c>
      <c r="H54" s="69">
        <f t="shared" si="1"/>
        <v>-5.4999999999999797E-3</v>
      </c>
      <c r="I54" s="69">
        <f t="shared" si="1"/>
        <v>2.1533942421158105E-2</v>
      </c>
      <c r="J54" s="69">
        <f t="shared" si="1"/>
        <v>-6.3100555836033759E-3</v>
      </c>
      <c r="K54" s="96"/>
      <c r="L54" s="96"/>
    </row>
    <row r="55" spans="2:12" ht="15" customHeight="1" x14ac:dyDescent="0.3">
      <c r="B55" s="64" t="s">
        <v>3</v>
      </c>
      <c r="C55" s="68">
        <f>RATE(2034-2024,,-C26,C38)</f>
        <v>1.6883981666663873E-2</v>
      </c>
      <c r="D55" s="68">
        <f t="shared" ref="D55:J55" si="2">RATE(2034-2024,,-D26,D38)</f>
        <v>-4.9999999999975229E-3</v>
      </c>
      <c r="E55" s="68">
        <f t="shared" si="2"/>
        <v>1.39813125745788E-2</v>
      </c>
      <c r="F55" s="68">
        <f t="shared" si="2"/>
        <v>-7.8402018240561807E-3</v>
      </c>
      <c r="G55" s="68">
        <f t="shared" si="2"/>
        <v>1.7129240497431541E-2</v>
      </c>
      <c r="H55" s="68">
        <f t="shared" si="2"/>
        <v>-4.7600192928609108E-3</v>
      </c>
      <c r="I55" s="68">
        <f t="shared" si="2"/>
        <v>1.5786626578050772E-2</v>
      </c>
      <c r="J55" s="68">
        <f t="shared" si="2"/>
        <v>-6.0737393201478569E-3</v>
      </c>
      <c r="K55" s="96"/>
      <c r="L55" s="96"/>
    </row>
    <row r="56" spans="2:12" ht="15" customHeight="1" x14ac:dyDescent="0.3">
      <c r="B56" s="66" t="s">
        <v>4</v>
      </c>
      <c r="C56" s="69">
        <f>RATE(2044-2024,,-C26,C50)</f>
        <v>1.6475698120454223E-2</v>
      </c>
      <c r="D56" s="69">
        <f t="shared" ref="D56:J56" si="3">RATE(2044-2024,,-D26,D50)</f>
        <v>-4.999999999999968E-3</v>
      </c>
      <c r="E56" s="69">
        <f t="shared" si="3"/>
        <v>1.3237118917890188E-2</v>
      </c>
      <c r="F56" s="69">
        <f t="shared" si="3"/>
        <v>-8.1701557769884824E-3</v>
      </c>
      <c r="G56" s="69">
        <f t="shared" si="3"/>
        <v>1.6802591737770625E-2</v>
      </c>
      <c r="H56" s="69">
        <f t="shared" si="3"/>
        <v>-4.6800128445602732E-3</v>
      </c>
      <c r="I56" s="69">
        <f t="shared" si="3"/>
        <v>1.5165744663147919E-2</v>
      </c>
      <c r="J56" s="69">
        <f t="shared" si="3"/>
        <v>-6.2822772767054218E-3</v>
      </c>
      <c r="K56" s="96"/>
      <c r="L56" s="96"/>
    </row>
    <row r="57" spans="2:12" ht="15" customHeight="1" x14ac:dyDescent="0.3">
      <c r="B57" s="43" t="s">
        <v>63</v>
      </c>
      <c r="C57" s="44"/>
      <c r="D57" s="44"/>
      <c r="E57" s="44"/>
      <c r="F57" s="44"/>
      <c r="G57" s="44"/>
      <c r="H57" s="44"/>
      <c r="I57" s="44"/>
      <c r="J57" s="44"/>
    </row>
    <row r="58" spans="2:12" ht="14.4" x14ac:dyDescent="0.3">
      <c r="B58" s="57"/>
      <c r="C58" s="57"/>
      <c r="D58" s="57"/>
      <c r="E58" s="57"/>
      <c r="F58" s="57"/>
      <c r="G58" s="57"/>
      <c r="H58" s="57"/>
      <c r="I58" s="57"/>
    </row>
    <row r="59" spans="2:12" ht="14.4" x14ac:dyDescent="0.3">
      <c r="B59" s="57"/>
      <c r="C59" s="57"/>
      <c r="D59" s="57"/>
      <c r="E59" s="57"/>
      <c r="F59" s="57"/>
      <c r="G59" s="57"/>
      <c r="H59" s="57"/>
      <c r="I59" s="57"/>
    </row>
  </sheetData>
  <printOptions horizontalCentered="1"/>
  <pageMargins left="0.7" right="0.7" top="0.75" bottom="0.75" header="0.3" footer="0.3"/>
  <pageSetup scale="81" orientation="portrait" cellComments="asDisplaye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B1:L57"/>
  <sheetViews>
    <sheetView showGridLines="0" zoomScale="70" zoomScaleNormal="70" workbookViewId="0">
      <pane ySplit="10" topLeftCell="A22" activePane="bottomLeft" state="frozen"/>
      <selection pane="bottomLeft" activeCell="L1" sqref="L1"/>
    </sheetView>
  </sheetViews>
  <sheetFormatPr defaultColWidth="9.109375" defaultRowHeight="14.4" x14ac:dyDescent="0.3"/>
  <cols>
    <col min="1" max="1" width="9.109375" style="2"/>
    <col min="2" max="2" width="17.5546875" style="14" customWidth="1"/>
    <col min="3" max="8" width="13.5546875" style="14" customWidth="1"/>
    <col min="9" max="10" width="9.109375" style="14"/>
    <col min="11" max="16384" width="9.109375" style="2"/>
  </cols>
  <sheetData>
    <row r="1" spans="2:12" ht="18" x14ac:dyDescent="0.35">
      <c r="B1" s="16" t="s">
        <v>90</v>
      </c>
      <c r="C1" s="16"/>
      <c r="D1" s="16"/>
      <c r="E1" s="16"/>
      <c r="F1" s="16"/>
      <c r="G1" s="16"/>
      <c r="H1" s="16"/>
    </row>
    <row r="2" spans="2:12" x14ac:dyDescent="0.3">
      <c r="B2" s="6"/>
      <c r="C2" s="6"/>
      <c r="D2" s="6"/>
      <c r="E2" s="6"/>
      <c r="F2" s="6"/>
      <c r="G2" s="5"/>
      <c r="H2" s="5"/>
      <c r="K2" s="268"/>
    </row>
    <row r="3" spans="2:12" ht="21" x14ac:dyDescent="0.4">
      <c r="B3" s="11" t="s">
        <v>73</v>
      </c>
      <c r="C3" s="11"/>
      <c r="D3" s="11"/>
      <c r="E3" s="11"/>
      <c r="F3" s="11"/>
      <c r="G3" s="11"/>
      <c r="H3" s="11"/>
    </row>
    <row r="4" spans="2:12" s="1" customFormat="1" ht="7.8" customHeight="1" x14ac:dyDescent="0.3">
      <c r="B4" s="35"/>
      <c r="C4" s="34"/>
      <c r="D4" s="34"/>
      <c r="E4" s="33"/>
      <c r="F4" s="33"/>
      <c r="G4" s="33"/>
      <c r="H4" s="15"/>
      <c r="I4" s="15"/>
      <c r="J4" s="15"/>
    </row>
    <row r="5" spans="2:12" ht="22.2" customHeight="1" x14ac:dyDescent="0.4">
      <c r="B5" s="11" t="s">
        <v>91</v>
      </c>
      <c r="C5" s="11"/>
      <c r="D5" s="11"/>
      <c r="E5" s="11"/>
      <c r="F5" s="11"/>
      <c r="G5" s="11"/>
      <c r="H5" s="11"/>
    </row>
    <row r="6" spans="2:12" ht="16.2" customHeight="1" x14ac:dyDescent="0.3">
      <c r="B6" s="153"/>
      <c r="C6" s="94"/>
      <c r="D6" s="94"/>
      <c r="E6" s="94"/>
      <c r="F6" s="94"/>
      <c r="G6" s="96"/>
      <c r="H6" s="96"/>
      <c r="I6" s="70"/>
      <c r="J6" s="70"/>
    </row>
    <row r="7" spans="2:12" s="250" customFormat="1" ht="18" customHeight="1" x14ac:dyDescent="0.3">
      <c r="B7" s="255"/>
      <c r="C7" s="252" t="s">
        <v>17</v>
      </c>
      <c r="D7" s="252"/>
      <c r="E7" s="256" t="s">
        <v>18</v>
      </c>
      <c r="F7" s="256"/>
      <c r="G7" s="252" t="s">
        <v>26</v>
      </c>
      <c r="H7" s="252"/>
      <c r="I7" s="249"/>
      <c r="J7" s="249"/>
    </row>
    <row r="8" spans="2:12" ht="32.1" customHeight="1" x14ac:dyDescent="0.3">
      <c r="B8" s="97" t="s">
        <v>7</v>
      </c>
      <c r="C8" s="79" t="s">
        <v>87</v>
      </c>
      <c r="D8" s="79" t="s">
        <v>138</v>
      </c>
      <c r="E8" s="79" t="s">
        <v>87</v>
      </c>
      <c r="F8" s="79" t="s">
        <v>138</v>
      </c>
      <c r="G8" s="79" t="s">
        <v>87</v>
      </c>
      <c r="H8" s="79" t="s">
        <v>138</v>
      </c>
      <c r="I8" s="70"/>
      <c r="J8" s="70"/>
    </row>
    <row r="9" spans="2:12" ht="15" customHeight="1" x14ac:dyDescent="0.3">
      <c r="B9" s="53" t="s">
        <v>0</v>
      </c>
      <c r="C9" s="96"/>
      <c r="D9" s="96"/>
      <c r="E9" s="96"/>
      <c r="F9" s="96"/>
      <c r="G9" s="96"/>
      <c r="H9" s="96"/>
      <c r="I9" s="70"/>
      <c r="J9" s="70"/>
    </row>
    <row r="10" spans="2:12" ht="15" customHeight="1" x14ac:dyDescent="0.3">
      <c r="B10" s="63">
        <v>2010</v>
      </c>
      <c r="C10" s="158">
        <v>219.15592721084201</v>
      </c>
      <c r="D10" s="158">
        <v>304.73907347002427</v>
      </c>
      <c r="E10" s="157">
        <v>220.122498503549</v>
      </c>
      <c r="F10" s="157">
        <v>306.08310301068497</v>
      </c>
      <c r="G10" s="159">
        <v>219.48916392980101</v>
      </c>
      <c r="H10" s="159">
        <v>305.20244331940125</v>
      </c>
      <c r="I10" s="70"/>
      <c r="J10" s="70"/>
      <c r="K10" s="158"/>
      <c r="L10" s="159"/>
    </row>
    <row r="11" spans="2:12" ht="15" customHeight="1" x14ac:dyDescent="0.3">
      <c r="B11" s="62">
        <v>2011</v>
      </c>
      <c r="C11" s="155">
        <v>289.31878541293497</v>
      </c>
      <c r="D11" s="154">
        <v>392.06380709847662</v>
      </c>
      <c r="E11" s="155">
        <v>288.10172542202099</v>
      </c>
      <c r="F11" s="155">
        <v>390.41453578405464</v>
      </c>
      <c r="G11" s="156">
        <v>288.870025558826</v>
      </c>
      <c r="H11" s="154">
        <v>391.4556803340019</v>
      </c>
      <c r="I11" s="70"/>
      <c r="J11" s="70"/>
      <c r="K11" s="157"/>
      <c r="L11" s="158"/>
    </row>
    <row r="12" spans="2:12" ht="15" customHeight="1" x14ac:dyDescent="0.3">
      <c r="B12" s="63">
        <v>2012</v>
      </c>
      <c r="C12" s="157">
        <v>314.43875701942602</v>
      </c>
      <c r="D12" s="158">
        <v>415.99827383393534</v>
      </c>
      <c r="E12" s="157">
        <v>309.15115434185202</v>
      </c>
      <c r="F12" s="158">
        <v>409.00284614734585</v>
      </c>
      <c r="G12" s="159">
        <v>312.42720732541301</v>
      </c>
      <c r="H12" s="159">
        <v>413.33702046818416</v>
      </c>
      <c r="I12" s="70"/>
      <c r="J12" s="70"/>
      <c r="K12" s="157"/>
      <c r="L12" s="159"/>
    </row>
    <row r="13" spans="2:12" ht="15" customHeight="1" x14ac:dyDescent="0.3">
      <c r="B13" s="62">
        <v>2013</v>
      </c>
      <c r="C13" s="155">
        <v>308.90989970054699</v>
      </c>
      <c r="D13" s="154">
        <v>402.08881158255991</v>
      </c>
      <c r="E13" s="155">
        <v>299.39388816781297</v>
      </c>
      <c r="F13" s="155">
        <v>389.70241097865534</v>
      </c>
      <c r="G13" s="156">
        <v>305.24093210081298</v>
      </c>
      <c r="H13" s="156">
        <v>397.31314455686066</v>
      </c>
      <c r="I13" s="70"/>
      <c r="J13" s="70"/>
      <c r="K13" s="157"/>
      <c r="L13" s="159"/>
    </row>
    <row r="14" spans="2:12" ht="15" customHeight="1" x14ac:dyDescent="0.3">
      <c r="B14" s="63">
        <v>2014</v>
      </c>
      <c r="C14" s="157">
        <v>300.69032345373802</v>
      </c>
      <c r="D14" s="158">
        <v>385.12164364285286</v>
      </c>
      <c r="E14" s="157">
        <v>292.56185584804001</v>
      </c>
      <c r="F14" s="157">
        <v>374.71077052712485</v>
      </c>
      <c r="G14" s="158">
        <v>297.59547257338102</v>
      </c>
      <c r="H14" s="158">
        <v>381.15778459949399</v>
      </c>
      <c r="I14" s="70"/>
      <c r="J14" s="70"/>
      <c r="K14" s="157"/>
      <c r="L14" s="158"/>
    </row>
    <row r="15" spans="2:12" ht="15" customHeight="1" x14ac:dyDescent="0.3">
      <c r="B15" s="62">
        <v>2015</v>
      </c>
      <c r="C15" s="155">
        <v>207.29270865042699</v>
      </c>
      <c r="D15" s="154">
        <v>264.67904667607939</v>
      </c>
      <c r="E15" s="155">
        <v>211.77116442765501</v>
      </c>
      <c r="F15" s="155">
        <v>270.39730571864243</v>
      </c>
      <c r="G15" s="154">
        <v>208.95973103097199</v>
      </c>
      <c r="H15" s="154">
        <v>266.80756290486005</v>
      </c>
      <c r="I15" s="70"/>
      <c r="J15" s="70"/>
      <c r="K15" s="157"/>
      <c r="L15" s="158"/>
    </row>
    <row r="16" spans="2:12" ht="15" customHeight="1" x14ac:dyDescent="0.3">
      <c r="B16" s="63">
        <v>2016</v>
      </c>
      <c r="C16" s="157">
        <v>146.171245201045</v>
      </c>
      <c r="D16" s="158">
        <v>184.94462742320465</v>
      </c>
      <c r="E16" s="157">
        <v>147.011109126185</v>
      </c>
      <c r="F16" s="157">
        <v>186.00727364002773</v>
      </c>
      <c r="G16" s="159">
        <v>146.47197187877401</v>
      </c>
      <c r="H16" s="159">
        <v>185.32512485477756</v>
      </c>
      <c r="I16" s="70"/>
      <c r="J16" s="70"/>
      <c r="K16" s="157"/>
      <c r="L16" s="159"/>
    </row>
    <row r="17" spans="2:12" ht="15" customHeight="1" x14ac:dyDescent="0.3">
      <c r="B17" s="66">
        <v>2017</v>
      </c>
      <c r="C17" s="155">
        <v>162.30900183825</v>
      </c>
      <c r="D17" s="154">
        <v>201.22450952659236</v>
      </c>
      <c r="E17" s="155">
        <v>160.786832842352</v>
      </c>
      <c r="F17" s="155">
        <v>199.33738246557203</v>
      </c>
      <c r="G17" s="156">
        <v>161.76488744141099</v>
      </c>
      <c r="H17" s="156">
        <v>200.54993725154748</v>
      </c>
      <c r="I17" s="70"/>
      <c r="J17" s="70"/>
      <c r="K17" s="157"/>
      <c r="L17" s="159"/>
    </row>
    <row r="18" spans="2:12" ht="15" customHeight="1" x14ac:dyDescent="0.3">
      <c r="B18" s="64">
        <v>2018</v>
      </c>
      <c r="C18" s="157">
        <v>206.47290729752001</v>
      </c>
      <c r="D18" s="158">
        <v>249.94376700679149</v>
      </c>
      <c r="E18" s="157">
        <v>208.41521621419199</v>
      </c>
      <c r="F18" s="157">
        <v>252.29501014894541</v>
      </c>
      <c r="G18" s="159">
        <v>207.15537314383801</v>
      </c>
      <c r="H18" s="159">
        <v>250.7699193902439</v>
      </c>
      <c r="I18" s="70"/>
      <c r="J18" s="70"/>
      <c r="K18" s="157"/>
      <c r="L18" s="159"/>
    </row>
    <row r="19" spans="2:12" ht="15" customHeight="1" x14ac:dyDescent="0.3">
      <c r="B19" s="66">
        <v>2019</v>
      </c>
      <c r="C19" s="155">
        <v>205.67275774641999</v>
      </c>
      <c r="D19" s="154">
        <v>244.44687935495216</v>
      </c>
      <c r="E19" s="155">
        <v>207.817085330982</v>
      </c>
      <c r="F19" s="155">
        <v>246.99546280423525</v>
      </c>
      <c r="G19" s="156">
        <v>206.41864706336199</v>
      </c>
      <c r="H19" s="156">
        <v>245.3333862403</v>
      </c>
      <c r="I19" s="70"/>
      <c r="J19" s="70"/>
      <c r="K19" s="157"/>
      <c r="L19" s="159"/>
    </row>
    <row r="20" spans="2:12" ht="15" customHeight="1" x14ac:dyDescent="0.3">
      <c r="B20" s="299">
        <v>2020</v>
      </c>
      <c r="C20" s="312">
        <v>166.65320390763301</v>
      </c>
      <c r="D20" s="313">
        <v>195.22840422089268</v>
      </c>
      <c r="E20" s="312">
        <v>167.20858321364801</v>
      </c>
      <c r="F20" s="312">
        <v>195.87901166862417</v>
      </c>
      <c r="G20" s="334">
        <v>166.83847231483401</v>
      </c>
      <c r="H20" s="334">
        <v>195.44543968521202</v>
      </c>
      <c r="I20" s="70"/>
      <c r="J20" s="70"/>
      <c r="K20" s="157"/>
      <c r="L20" s="159"/>
    </row>
    <row r="21" spans="2:12" ht="15" customHeight="1" x14ac:dyDescent="0.3">
      <c r="B21" s="66">
        <v>2021</v>
      </c>
      <c r="C21" s="155">
        <v>177.23307877790199</v>
      </c>
      <c r="D21" s="155">
        <v>201.00586464754042</v>
      </c>
      <c r="E21" s="155">
        <v>171.81660797204501</v>
      </c>
      <c r="F21" s="155">
        <v>194.86286693415198</v>
      </c>
      <c r="G21" s="156">
        <v>175.48537735424</v>
      </c>
      <c r="H21" s="156">
        <v>199.0237389730824</v>
      </c>
      <c r="I21" s="70"/>
      <c r="J21" s="70"/>
      <c r="K21" s="157"/>
      <c r="L21" s="159"/>
    </row>
    <row r="22" spans="2:12" ht="15" customHeight="1" x14ac:dyDescent="0.3">
      <c r="B22" s="64">
        <v>2022</v>
      </c>
      <c r="C22" s="157">
        <v>309.27770442372901</v>
      </c>
      <c r="D22" s="157">
        <v>325.0308295404817</v>
      </c>
      <c r="E22" s="157">
        <v>315.197546752493</v>
      </c>
      <c r="F22" s="157">
        <v>331.25220028704814</v>
      </c>
      <c r="G22" s="159">
        <v>311.244476154805</v>
      </c>
      <c r="H22" s="159">
        <v>327.09777920456929</v>
      </c>
      <c r="I22" s="70"/>
      <c r="J22" s="70"/>
    </row>
    <row r="23" spans="2:12" ht="15" customHeight="1" x14ac:dyDescent="0.3">
      <c r="B23" s="66" t="s">
        <v>1</v>
      </c>
      <c r="C23" s="155">
        <v>295.25843992626898</v>
      </c>
      <c r="D23" s="155">
        <v>295.25843992626898</v>
      </c>
      <c r="E23" s="155">
        <v>290.76582498026698</v>
      </c>
      <c r="F23" s="155">
        <v>290.76582498026698</v>
      </c>
      <c r="G23" s="156">
        <v>293.69905534583199</v>
      </c>
      <c r="H23" s="156">
        <v>293.69905534583199</v>
      </c>
      <c r="I23" s="70"/>
      <c r="J23" s="70"/>
      <c r="K23" s="338"/>
      <c r="L23" s="338"/>
    </row>
    <row r="24" spans="2:12" ht="10.35" customHeight="1" x14ac:dyDescent="0.3">
      <c r="B24" s="65"/>
      <c r="C24" s="160"/>
      <c r="D24" s="160"/>
      <c r="E24" s="160"/>
      <c r="F24" s="160"/>
      <c r="G24" s="160"/>
      <c r="H24" s="160"/>
      <c r="I24" s="70"/>
      <c r="J24" s="70"/>
    </row>
    <row r="25" spans="2:12" ht="15" customHeight="1" x14ac:dyDescent="0.3">
      <c r="B25" s="53" t="s">
        <v>8</v>
      </c>
      <c r="C25" s="158"/>
      <c r="D25" s="158"/>
      <c r="E25" s="157"/>
      <c r="F25" s="157"/>
      <c r="G25" s="159"/>
      <c r="H25" s="159"/>
      <c r="I25" s="70"/>
      <c r="J25" s="70"/>
    </row>
    <row r="26" spans="2:12" ht="15" customHeight="1" x14ac:dyDescent="0.3">
      <c r="B26" s="340">
        <v>2024</v>
      </c>
      <c r="C26" s="366">
        <v>289.90520178679014</v>
      </c>
      <c r="D26" s="366">
        <v>281.87023446990804</v>
      </c>
      <c r="E26" s="366">
        <v>285.4940410328544</v>
      </c>
      <c r="F26" s="366">
        <v>277.58133275882125</v>
      </c>
      <c r="G26" s="367">
        <v>288.37408991893744</v>
      </c>
      <c r="H26" s="367">
        <v>280.38155865956952</v>
      </c>
      <c r="I26" s="70"/>
      <c r="J26" s="70"/>
      <c r="K26" s="338"/>
      <c r="L26" s="338"/>
    </row>
    <row r="27" spans="2:12" ht="10.35" customHeight="1" x14ac:dyDescent="0.3">
      <c r="B27" s="64"/>
      <c r="C27" s="157"/>
      <c r="D27" s="157"/>
      <c r="E27" s="157"/>
      <c r="F27" s="157"/>
      <c r="G27" s="159"/>
      <c r="H27" s="159"/>
      <c r="I27" s="70"/>
      <c r="J27" s="70"/>
      <c r="K27" s="338"/>
      <c r="L27" s="338"/>
    </row>
    <row r="28" spans="2:12" ht="15" customHeight="1" x14ac:dyDescent="0.3">
      <c r="B28" s="66">
        <v>2025</v>
      </c>
      <c r="C28" s="155">
        <v>264.6374496320808</v>
      </c>
      <c r="D28" s="155">
        <v>251.98247955137933</v>
      </c>
      <c r="E28" s="155">
        <v>260.61075978780121</v>
      </c>
      <c r="F28" s="155">
        <v>248.1483461256054</v>
      </c>
      <c r="G28" s="156">
        <v>263.23978744005171</v>
      </c>
      <c r="H28" s="156">
        <v>250.65165360360689</v>
      </c>
      <c r="I28" s="70"/>
      <c r="J28" s="70"/>
      <c r="K28" s="338"/>
      <c r="L28" s="338"/>
    </row>
    <row r="29" spans="2:12" ht="15" customHeight="1" x14ac:dyDescent="0.3">
      <c r="B29" s="64">
        <v>2026</v>
      </c>
      <c r="C29" s="157">
        <v>272.05907217359538</v>
      </c>
      <c r="D29" s="157">
        <v>253.04456621428884</v>
      </c>
      <c r="E29" s="157">
        <v>267.91945586271959</v>
      </c>
      <c r="F29" s="157">
        <v>249.19427221265829</v>
      </c>
      <c r="G29" s="159">
        <v>270.62221325697499</v>
      </c>
      <c r="H29" s="159">
        <v>251.708130938073</v>
      </c>
      <c r="I29" s="70"/>
      <c r="J29" s="70"/>
      <c r="K29" s="338"/>
      <c r="L29" s="338"/>
    </row>
    <row r="30" spans="2:12" ht="15" customHeight="1" x14ac:dyDescent="0.3">
      <c r="B30" s="66">
        <v>2027</v>
      </c>
      <c r="C30" s="155">
        <v>273.07085874548898</v>
      </c>
      <c r="D30" s="155">
        <v>248.30320105743246</v>
      </c>
      <c r="E30" s="155">
        <v>268.91584721855708</v>
      </c>
      <c r="F30" s="155">
        <v>244.52505106622709</v>
      </c>
      <c r="G30" s="156">
        <v>271.62865615645978</v>
      </c>
      <c r="H30" s="156">
        <v>246.99180693403747</v>
      </c>
      <c r="I30" s="70"/>
      <c r="J30" s="70"/>
      <c r="K30" s="338"/>
      <c r="L30" s="338"/>
    </row>
    <row r="31" spans="2:12" ht="15" customHeight="1" x14ac:dyDescent="0.3">
      <c r="B31" s="64">
        <v>2028</v>
      </c>
      <c r="C31" s="157">
        <v>280.55052536283898</v>
      </c>
      <c r="D31" s="157">
        <v>249.65270057000902</v>
      </c>
      <c r="E31" s="157">
        <v>276.28170417802022</v>
      </c>
      <c r="F31" s="157">
        <v>245.85401676550654</v>
      </c>
      <c r="G31" s="159">
        <v>279.06881949392783</v>
      </c>
      <c r="H31" s="159">
        <v>248.3341791694674</v>
      </c>
      <c r="I31" s="70"/>
      <c r="J31" s="70"/>
      <c r="K31" s="338"/>
      <c r="L31" s="338"/>
    </row>
    <row r="32" spans="2:12" ht="15" customHeight="1" x14ac:dyDescent="0.3">
      <c r="B32" s="66">
        <v>2029</v>
      </c>
      <c r="C32" s="155">
        <v>285.73504460307998</v>
      </c>
      <c r="D32" s="155">
        <v>248.83209762712806</v>
      </c>
      <c r="E32" s="155">
        <v>281.38733643155103</v>
      </c>
      <c r="F32" s="155">
        <v>245.04590001284882</v>
      </c>
      <c r="G32" s="156">
        <v>284.22595709738232</v>
      </c>
      <c r="H32" s="156">
        <v>247.51791017746726</v>
      </c>
      <c r="I32" s="70"/>
      <c r="J32" s="70"/>
      <c r="K32" s="338"/>
      <c r="L32" s="338"/>
    </row>
    <row r="33" spans="2:12" ht="10.35" customHeight="1" x14ac:dyDescent="0.3">
      <c r="B33" s="64"/>
      <c r="C33" s="157"/>
      <c r="D33" s="157"/>
      <c r="E33" s="157"/>
      <c r="F33" s="157"/>
      <c r="G33" s="159"/>
      <c r="H33" s="159"/>
      <c r="I33" s="70"/>
      <c r="J33" s="70"/>
      <c r="K33" s="338"/>
      <c r="L33" s="338"/>
    </row>
    <row r="34" spans="2:12" ht="15" customHeight="1" x14ac:dyDescent="0.3">
      <c r="B34" s="64">
        <v>2030</v>
      </c>
      <c r="C34" s="157">
        <v>291.165541367934</v>
      </c>
      <c r="D34" s="157">
        <v>248.19179394041689</v>
      </c>
      <c r="E34" s="157">
        <v>286.73520344690127</v>
      </c>
      <c r="F34" s="157">
        <v>244.41533910576362</v>
      </c>
      <c r="G34" s="159">
        <v>289.62777311420643</v>
      </c>
      <c r="H34" s="159">
        <v>246.880988205081</v>
      </c>
      <c r="I34" s="70"/>
      <c r="J34" s="70"/>
      <c r="K34" s="338"/>
      <c r="L34" s="338"/>
    </row>
    <row r="35" spans="2:12" ht="15" customHeight="1" x14ac:dyDescent="0.3">
      <c r="B35" s="66">
        <v>2031</v>
      </c>
      <c r="C35" s="155">
        <v>297.34004093159302</v>
      </c>
      <c r="D35" s="155">
        <v>248.06636150071014</v>
      </c>
      <c r="E35" s="155">
        <v>292.81575260890304</v>
      </c>
      <c r="F35" s="155">
        <v>244.29181523013887</v>
      </c>
      <c r="G35" s="156">
        <v>295.7696625366824</v>
      </c>
      <c r="H35" s="156">
        <v>246.75621822708885</v>
      </c>
      <c r="I35" s="70"/>
      <c r="J35" s="70"/>
      <c r="K35" s="338"/>
      <c r="L35" s="338"/>
    </row>
    <row r="36" spans="2:12" ht="15" customHeight="1" x14ac:dyDescent="0.3">
      <c r="B36" s="64">
        <v>2032</v>
      </c>
      <c r="C36" s="157">
        <v>304.12881289271098</v>
      </c>
      <c r="D36" s="157">
        <v>248.28127145360054</v>
      </c>
      <c r="E36" s="157">
        <v>299.50122747753102</v>
      </c>
      <c r="F36" s="157">
        <v>244.50345514046373</v>
      </c>
      <c r="G36" s="159">
        <v>302.52258012453024</v>
      </c>
      <c r="H36" s="159">
        <v>246.9699931497095</v>
      </c>
      <c r="I36" s="70"/>
      <c r="J36" s="70"/>
      <c r="K36" s="338"/>
      <c r="L36" s="338"/>
    </row>
    <row r="37" spans="2:12" ht="15" customHeight="1" x14ac:dyDescent="0.3">
      <c r="B37" s="66">
        <v>2033</v>
      </c>
      <c r="C37" s="155">
        <v>310.88304175922502</v>
      </c>
      <c r="D37" s="155">
        <v>248.40657487367938</v>
      </c>
      <c r="E37" s="155">
        <v>306.15268485489815</v>
      </c>
      <c r="F37" s="155">
        <v>244.62685195960688</v>
      </c>
      <c r="G37" s="156">
        <v>309.24113705445268</v>
      </c>
      <c r="H37" s="156">
        <v>247.09463478948089</v>
      </c>
      <c r="I37" s="70"/>
      <c r="J37" s="70"/>
    </row>
    <row r="38" spans="2:12" ht="15" customHeight="1" x14ac:dyDescent="0.3">
      <c r="B38" s="64">
        <v>2034</v>
      </c>
      <c r="C38" s="157">
        <v>316.64863243970302</v>
      </c>
      <c r="D38" s="157">
        <v>247.66999625445783</v>
      </c>
      <c r="E38" s="157">
        <v>311.83054703938427</v>
      </c>
      <c r="F38" s="157">
        <v>243.90148102716455</v>
      </c>
      <c r="G38" s="159">
        <v>314.976277214341</v>
      </c>
      <c r="H38" s="159">
        <v>246.36194635318307</v>
      </c>
      <c r="I38" s="70"/>
      <c r="J38" s="70"/>
    </row>
    <row r="39" spans="2:12" ht="10.35" customHeight="1" x14ac:dyDescent="0.3">
      <c r="B39" s="67"/>
      <c r="C39" s="161"/>
      <c r="D39" s="161"/>
      <c r="E39" s="161"/>
      <c r="F39" s="161"/>
      <c r="G39" s="162"/>
      <c r="H39" s="162"/>
      <c r="I39" s="70"/>
      <c r="J39" s="70"/>
    </row>
    <row r="40" spans="2:12" ht="15" customHeight="1" x14ac:dyDescent="0.3">
      <c r="B40" s="66">
        <v>2035</v>
      </c>
      <c r="C40" s="155">
        <v>320.84846847876298</v>
      </c>
      <c r="D40" s="155">
        <v>245.7055257626717</v>
      </c>
      <c r="E40" s="155">
        <v>315.96647890634148</v>
      </c>
      <c r="F40" s="155">
        <v>241.96690166903946</v>
      </c>
      <c r="G40" s="156">
        <v>319.15393214467019</v>
      </c>
      <c r="H40" s="156">
        <v>244.40785106013595</v>
      </c>
      <c r="I40" s="70"/>
      <c r="J40" s="70"/>
    </row>
    <row r="41" spans="2:12" ht="15" customHeight="1" x14ac:dyDescent="0.3">
      <c r="B41" s="64">
        <v>2036</v>
      </c>
      <c r="C41" s="157">
        <v>324.51257276585</v>
      </c>
      <c r="D41" s="157">
        <v>243.47618488151306</v>
      </c>
      <c r="E41" s="157">
        <v>319.57483064766552</v>
      </c>
      <c r="F41" s="157">
        <v>239.77148215576759</v>
      </c>
      <c r="G41" s="159">
        <v>322.79868474877793</v>
      </c>
      <c r="H41" s="159">
        <v>242.19028427016158</v>
      </c>
      <c r="I41" s="70"/>
      <c r="J41" s="70"/>
    </row>
    <row r="42" spans="2:12" ht="15" customHeight="1" x14ac:dyDescent="0.3">
      <c r="B42" s="66">
        <v>2037</v>
      </c>
      <c r="C42" s="155">
        <v>327.916053487912</v>
      </c>
      <c r="D42" s="155">
        <v>241.12003708113735</v>
      </c>
      <c r="E42" s="155">
        <v>322.92652443905013</v>
      </c>
      <c r="F42" s="155">
        <v>237.45118520126644</v>
      </c>
      <c r="G42" s="156">
        <v>326.18419025103208</v>
      </c>
      <c r="H42" s="156">
        <v>239.84658028189182</v>
      </c>
      <c r="I42" s="70"/>
      <c r="J42" s="70"/>
    </row>
    <row r="43" spans="2:12" ht="15" customHeight="1" x14ac:dyDescent="0.3">
      <c r="B43" s="64">
        <v>2038</v>
      </c>
      <c r="C43" s="157">
        <v>331.27420093370699</v>
      </c>
      <c r="D43" s="157">
        <v>238.63117402416688</v>
      </c>
      <c r="E43" s="157">
        <v>326.23357473954547</v>
      </c>
      <c r="F43" s="157">
        <v>235.00019236866984</v>
      </c>
      <c r="G43" s="159">
        <v>329.52460190120638</v>
      </c>
      <c r="H43" s="159">
        <v>237.37086196237516</v>
      </c>
      <c r="I43" s="70"/>
      <c r="J43" s="70"/>
    </row>
    <row r="44" spans="2:12" ht="15" customHeight="1" x14ac:dyDescent="0.3">
      <c r="B44" s="66">
        <v>2039</v>
      </c>
      <c r="C44" s="155">
        <v>334.660111615848</v>
      </c>
      <c r="D44" s="155">
        <v>236.18615597545835</v>
      </c>
      <c r="E44" s="155">
        <v>329.56796583450648</v>
      </c>
      <c r="F44" s="155">
        <v>232.59237740425456</v>
      </c>
      <c r="G44" s="156">
        <v>332.89263015834445</v>
      </c>
      <c r="H44" s="156">
        <v>234.93875708710544</v>
      </c>
      <c r="I44" s="70"/>
      <c r="J44" s="70"/>
    </row>
    <row r="45" spans="2:12" ht="10.35" customHeight="1" x14ac:dyDescent="0.3">
      <c r="B45" s="64"/>
      <c r="C45" s="157"/>
      <c r="D45" s="157"/>
      <c r="E45" s="157"/>
      <c r="F45" s="157"/>
      <c r="G45" s="159"/>
      <c r="H45" s="159"/>
      <c r="I45" s="70"/>
      <c r="J45" s="70"/>
      <c r="K45" s="338"/>
      <c r="L45" s="338"/>
    </row>
    <row r="46" spans="2:12" ht="15" customHeight="1" x14ac:dyDescent="0.3">
      <c r="B46" s="64">
        <v>2040</v>
      </c>
      <c r="C46" s="157">
        <v>338.44534785282701</v>
      </c>
      <c r="D46" s="157">
        <v>234.00378055347645</v>
      </c>
      <c r="E46" s="157">
        <v>333.2956063973478</v>
      </c>
      <c r="F46" s="157">
        <v>230.44320872969374</v>
      </c>
      <c r="G46" s="159">
        <v>336.65787496333348</v>
      </c>
      <c r="H46" s="159">
        <v>232.76790771187299</v>
      </c>
      <c r="I46" s="70"/>
      <c r="J46" s="70"/>
    </row>
    <row r="47" spans="2:12" ht="15" customHeight="1" x14ac:dyDescent="0.3">
      <c r="B47" s="66">
        <v>2041</v>
      </c>
      <c r="C47" s="155">
        <v>342.24776886393602</v>
      </c>
      <c r="D47" s="155">
        <v>231.62734503309412</v>
      </c>
      <c r="E47" s="155">
        <v>337.04017025297713</v>
      </c>
      <c r="F47" s="155">
        <v>228.10293275055861</v>
      </c>
      <c r="G47" s="156">
        <v>340.44021378239904</v>
      </c>
      <c r="H47" s="156">
        <v>230.40402315161842</v>
      </c>
      <c r="I47" s="70"/>
      <c r="J47" s="70"/>
    </row>
    <row r="48" spans="2:12" ht="15" customHeight="1" x14ac:dyDescent="0.3">
      <c r="B48" s="64">
        <v>2042</v>
      </c>
      <c r="C48" s="157">
        <v>346.00795859035702</v>
      </c>
      <c r="D48" s="157">
        <v>229.1796115957352</v>
      </c>
      <c r="E48" s="157">
        <v>340.74314540978605</v>
      </c>
      <c r="F48" s="157">
        <v>225.69244371450199</v>
      </c>
      <c r="G48" s="159">
        <v>344.18054435803549</v>
      </c>
      <c r="H48" s="159">
        <v>227.96921722881316</v>
      </c>
      <c r="I48" s="70"/>
      <c r="J48" s="70"/>
    </row>
    <row r="49" spans="2:10" ht="15" customHeight="1" x14ac:dyDescent="0.3">
      <c r="B49" s="66">
        <v>2043</v>
      </c>
      <c r="C49" s="155">
        <v>349.80576118974602</v>
      </c>
      <c r="D49" s="155">
        <v>226.78213184625039</v>
      </c>
      <c r="E49" s="155">
        <v>344.48316112686189</v>
      </c>
      <c r="F49" s="155">
        <v>223.33144371258328</v>
      </c>
      <c r="G49" s="156">
        <v>347.95828915716476</v>
      </c>
      <c r="H49" s="156">
        <v>225.58439958292206</v>
      </c>
      <c r="I49" s="70"/>
      <c r="J49" s="70"/>
    </row>
    <row r="50" spans="2:10" ht="15" customHeight="1" x14ac:dyDescent="0.3">
      <c r="B50" s="64">
        <v>2044</v>
      </c>
      <c r="C50" s="157">
        <v>353.96450465172802</v>
      </c>
      <c r="D50" s="157">
        <v>224.52275575426529</v>
      </c>
      <c r="E50" s="157">
        <v>348.57862567617821</v>
      </c>
      <c r="F50" s="157">
        <v>221.10644600044066</v>
      </c>
      <c r="G50" s="159">
        <v>352.09506853767891</v>
      </c>
      <c r="H50" s="159">
        <v>223.33695621076069</v>
      </c>
      <c r="I50" s="70"/>
      <c r="J50" s="70"/>
    </row>
    <row r="51" spans="2:10" ht="10.35" customHeight="1" x14ac:dyDescent="0.3">
      <c r="B51" s="67"/>
      <c r="C51" s="163"/>
      <c r="D51" s="163"/>
      <c r="E51" s="164"/>
      <c r="F51" s="164"/>
      <c r="G51" s="149"/>
      <c r="H51" s="149"/>
      <c r="I51" s="70"/>
      <c r="J51" s="70"/>
    </row>
    <row r="52" spans="2:10" ht="15" customHeight="1" x14ac:dyDescent="0.3">
      <c r="B52" s="248" t="s">
        <v>9</v>
      </c>
      <c r="C52" s="96"/>
      <c r="D52" s="96"/>
      <c r="E52" s="93"/>
      <c r="F52" s="93"/>
      <c r="G52" s="96"/>
      <c r="H52" s="96"/>
      <c r="I52" s="70"/>
      <c r="J52" s="70"/>
    </row>
    <row r="53" spans="2:10" ht="15" customHeight="1" x14ac:dyDescent="0.3">
      <c r="B53" s="64" t="s">
        <v>10</v>
      </c>
      <c r="C53" s="68">
        <f>RATE(2023-2010,,-C10,C23)</f>
        <v>2.3193147796343509E-2</v>
      </c>
      <c r="D53" s="68">
        <f t="shared" ref="D53:H53" si="0">RATE(2023-2010,,-D10,D23)</f>
        <v>-2.42819125889934E-3</v>
      </c>
      <c r="E53" s="68">
        <f t="shared" si="0"/>
        <v>2.1641154076237918E-2</v>
      </c>
      <c r="F53" s="68">
        <f t="shared" si="0"/>
        <v>-3.9413221715157631E-3</v>
      </c>
      <c r="G53" s="68">
        <f t="shared" si="0"/>
        <v>2.2656913989101444E-2</v>
      </c>
      <c r="H53" s="68">
        <f t="shared" si="0"/>
        <v>-2.9509974659611298E-3</v>
      </c>
      <c r="I53" s="70"/>
      <c r="J53" s="70"/>
    </row>
    <row r="54" spans="2:10" ht="15" customHeight="1" x14ac:dyDescent="0.3">
      <c r="B54" s="66" t="s">
        <v>2</v>
      </c>
      <c r="C54" s="69">
        <f>RATE(2024-2023,,-C23,C26)</f>
        <v>-1.8130686258504922E-2</v>
      </c>
      <c r="D54" s="69">
        <f t="shared" ref="D54:H54" si="1">RATE(2024-2023,,-D23,D26)</f>
        <v>-4.5344022882814847E-2</v>
      </c>
      <c r="E54" s="69">
        <f t="shared" si="1"/>
        <v>-1.8130686258504922E-2</v>
      </c>
      <c r="F54" s="69">
        <f t="shared" si="1"/>
        <v>-4.5344022882814701E-2</v>
      </c>
      <c r="G54" s="69">
        <f t="shared" si="1"/>
        <v>-1.8130686258504804E-2</v>
      </c>
      <c r="H54" s="69">
        <f t="shared" si="1"/>
        <v>-4.5344022882814625E-2</v>
      </c>
      <c r="I54" s="70"/>
      <c r="J54" s="70"/>
    </row>
    <row r="55" spans="2:10" ht="15" customHeight="1" x14ac:dyDescent="0.3">
      <c r="B55" s="64" t="s">
        <v>3</v>
      </c>
      <c r="C55" s="68">
        <f>RATE(2034-2024,,-C26,C38)</f>
        <v>8.8629216533810951E-3</v>
      </c>
      <c r="D55" s="68">
        <f t="shared" ref="D55:H55" si="2">RATE(2034-2024,,-D26,D38)</f>
        <v>-1.2851663313946023E-2</v>
      </c>
      <c r="E55" s="68">
        <f t="shared" si="2"/>
        <v>8.862921653381161E-3</v>
      </c>
      <c r="F55" s="68">
        <f t="shared" si="2"/>
        <v>-1.2851663313945966E-2</v>
      </c>
      <c r="G55" s="68">
        <f t="shared" si="2"/>
        <v>8.862921653380984E-3</v>
      </c>
      <c r="H55" s="68">
        <f t="shared" si="2"/>
        <v>-1.2851663313946051E-2</v>
      </c>
      <c r="I55" s="70"/>
      <c r="J55" s="70"/>
    </row>
    <row r="56" spans="2:10" ht="15" customHeight="1" x14ac:dyDescent="0.3">
      <c r="B56" s="66" t="s">
        <v>4</v>
      </c>
      <c r="C56" s="69">
        <f>RATE(2044-2024,,-C26,C50)</f>
        <v>1.0032120659489266E-2</v>
      </c>
      <c r="D56" s="69">
        <f t="shared" ref="D56:H56" si="3">RATE(2044-2024,,-D26,D50)</f>
        <v>-1.1309053386380647E-2</v>
      </c>
      <c r="E56" s="69">
        <f t="shared" si="3"/>
        <v>1.0032120659489233E-2</v>
      </c>
      <c r="F56" s="69">
        <f t="shared" si="3"/>
        <v>-1.1309053386380658E-2</v>
      </c>
      <c r="G56" s="69">
        <f t="shared" si="3"/>
        <v>1.003212065948925E-2</v>
      </c>
      <c r="H56" s="69">
        <f t="shared" si="3"/>
        <v>-1.1309053386380717E-2</v>
      </c>
      <c r="I56" s="70"/>
      <c r="J56" s="70"/>
    </row>
    <row r="57" spans="2:10" ht="15" customHeight="1" x14ac:dyDescent="0.3">
      <c r="B57" s="42" t="s">
        <v>92</v>
      </c>
      <c r="C57" s="39"/>
      <c r="D57" s="39"/>
      <c r="E57" s="39"/>
      <c r="F57" s="39"/>
      <c r="G57" s="39"/>
      <c r="H57" s="39"/>
    </row>
  </sheetData>
  <printOptions horizontalCentered="1"/>
  <pageMargins left="0.7" right="0.7" top="0.75" bottom="0.75" header="0.3" footer="0.3"/>
  <pageSetup scale="8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B1:M61"/>
  <sheetViews>
    <sheetView showGridLines="0" zoomScale="70" zoomScaleNormal="70" workbookViewId="0">
      <pane ySplit="10" topLeftCell="A22" activePane="bottomLeft" state="frozen"/>
      <selection pane="bottomLeft" activeCell="O1" sqref="O1"/>
    </sheetView>
  </sheetViews>
  <sheetFormatPr defaultColWidth="9.109375" defaultRowHeight="14.4" x14ac:dyDescent="0.3"/>
  <cols>
    <col min="1" max="1" width="9.109375" style="2"/>
    <col min="2" max="2" width="17.5546875" style="14" customWidth="1"/>
    <col min="3" max="11" width="10.5546875" style="14" customWidth="1"/>
    <col min="12" max="12" width="11.44140625" style="21" bestFit="1" customWidth="1"/>
    <col min="13" max="13" width="9.109375" style="2" customWidth="1"/>
    <col min="14" max="16384" width="9.109375" style="2"/>
  </cols>
  <sheetData>
    <row r="1" spans="2:12" ht="18" x14ac:dyDescent="0.35">
      <c r="B1" s="16" t="s">
        <v>93</v>
      </c>
      <c r="C1" s="16"/>
      <c r="D1" s="16"/>
      <c r="E1" s="16"/>
      <c r="F1" s="16"/>
      <c r="G1" s="16"/>
      <c r="H1" s="16"/>
      <c r="I1" s="16"/>
      <c r="J1" s="16"/>
      <c r="K1" s="13"/>
    </row>
    <row r="2" spans="2:12" ht="10.8" customHeight="1" x14ac:dyDescent="0.3">
      <c r="B2" s="6"/>
      <c r="C2" s="6"/>
      <c r="D2" s="6"/>
      <c r="E2" s="6"/>
      <c r="F2" s="6"/>
      <c r="G2" s="6"/>
      <c r="H2" s="6"/>
      <c r="I2" s="5"/>
      <c r="J2" s="5"/>
    </row>
    <row r="3" spans="2:12" ht="21" x14ac:dyDescent="0.4">
      <c r="B3" s="11" t="s">
        <v>94</v>
      </c>
      <c r="C3" s="11"/>
      <c r="D3" s="11"/>
      <c r="E3" s="11"/>
      <c r="F3" s="11"/>
      <c r="G3" s="11"/>
      <c r="H3" s="11"/>
      <c r="I3" s="11"/>
      <c r="J3" s="11"/>
      <c r="K3" s="11"/>
    </row>
    <row r="4" spans="2:12" ht="4.8" customHeight="1" x14ac:dyDescent="0.3">
      <c r="B4" s="96"/>
      <c r="C4" s="94"/>
      <c r="D4" s="94"/>
      <c r="E4" s="94"/>
      <c r="F4" s="94"/>
      <c r="G4" s="94"/>
      <c r="H4" s="94"/>
      <c r="I4" s="94"/>
      <c r="J4" s="94"/>
      <c r="K4" s="94"/>
      <c r="L4" s="129"/>
    </row>
    <row r="5" spans="2:12" ht="23.4" customHeight="1" x14ac:dyDescent="0.4">
      <c r="B5" s="11" t="s">
        <v>95</v>
      </c>
      <c r="C5" s="11"/>
      <c r="D5" s="11"/>
      <c r="E5" s="11"/>
      <c r="F5" s="11"/>
      <c r="G5" s="11"/>
      <c r="H5" s="11"/>
      <c r="I5" s="11"/>
      <c r="J5" s="11"/>
      <c r="K5" s="11"/>
    </row>
    <row r="6" spans="2:12" ht="17.399999999999999" customHeight="1" x14ac:dyDescent="0.3">
      <c r="B6" s="5"/>
      <c r="C6" s="5"/>
      <c r="D6" s="5"/>
      <c r="E6" s="7"/>
      <c r="F6" s="5"/>
      <c r="G6" s="5"/>
      <c r="H6" s="5"/>
      <c r="I6" s="5"/>
      <c r="J6" s="5"/>
      <c r="K6" s="5"/>
    </row>
    <row r="7" spans="2:12" ht="36" customHeight="1" x14ac:dyDescent="0.3">
      <c r="B7" s="165"/>
      <c r="C7" s="262" t="s">
        <v>96</v>
      </c>
      <c r="D7" s="262"/>
      <c r="E7" s="262"/>
      <c r="F7" s="79" t="s">
        <v>97</v>
      </c>
      <c r="G7" s="79"/>
      <c r="H7" s="79"/>
      <c r="I7" s="262" t="s">
        <v>98</v>
      </c>
      <c r="J7" s="262"/>
      <c r="K7" s="262"/>
      <c r="L7" s="129"/>
    </row>
    <row r="8" spans="2:12" ht="18" customHeight="1" x14ac:dyDescent="0.3">
      <c r="B8" s="97" t="s">
        <v>7</v>
      </c>
      <c r="C8" s="266" t="s">
        <v>17</v>
      </c>
      <c r="D8" s="266" t="s">
        <v>99</v>
      </c>
      <c r="E8" s="266" t="s">
        <v>19</v>
      </c>
      <c r="F8" s="266" t="s">
        <v>17</v>
      </c>
      <c r="G8" s="266" t="s">
        <v>99</v>
      </c>
      <c r="H8" s="266" t="s">
        <v>19</v>
      </c>
      <c r="I8" s="266" t="s">
        <v>17</v>
      </c>
      <c r="J8" s="266" t="s">
        <v>99</v>
      </c>
      <c r="K8" s="266" t="s">
        <v>19</v>
      </c>
      <c r="L8" s="129"/>
    </row>
    <row r="9" spans="2:12" ht="15" customHeight="1" x14ac:dyDescent="0.3">
      <c r="B9" s="53" t="s">
        <v>0</v>
      </c>
      <c r="C9" s="284"/>
      <c r="D9" s="285"/>
      <c r="E9" s="130"/>
      <c r="F9" s="284"/>
      <c r="G9" s="293"/>
      <c r="H9" s="294"/>
      <c r="I9" s="284"/>
      <c r="J9" s="293"/>
      <c r="K9" s="294"/>
      <c r="L9" s="129"/>
    </row>
    <row r="10" spans="2:12" ht="15" customHeight="1" x14ac:dyDescent="0.3">
      <c r="B10" s="63">
        <v>2010</v>
      </c>
      <c r="C10" s="135">
        <v>11305.66288</v>
      </c>
      <c r="D10" s="135">
        <v>15970.502947000001</v>
      </c>
      <c r="E10" s="136">
        <v>27276.165827000001</v>
      </c>
      <c r="F10" s="135">
        <v>1495.491411</v>
      </c>
      <c r="G10" s="135">
        <v>6246.3655179999996</v>
      </c>
      <c r="H10" s="136">
        <v>7741.8569289999996</v>
      </c>
      <c r="I10" s="137">
        <v>12801.154290999999</v>
      </c>
      <c r="J10" s="123">
        <v>22216.868465</v>
      </c>
      <c r="K10" s="138">
        <v>35018.022755999998</v>
      </c>
      <c r="L10" s="129"/>
    </row>
    <row r="11" spans="2:12" ht="15" customHeight="1" x14ac:dyDescent="0.3">
      <c r="B11" s="62">
        <v>2011</v>
      </c>
      <c r="C11" s="131">
        <v>10601.486322000001</v>
      </c>
      <c r="D11" s="131">
        <v>17930.535618999998</v>
      </c>
      <c r="E11" s="132">
        <v>28532.021940999999</v>
      </c>
      <c r="F11" s="131">
        <v>1420.5312100000001</v>
      </c>
      <c r="G11" s="131">
        <v>6278.3707899999999</v>
      </c>
      <c r="H11" s="132">
        <v>7698.902</v>
      </c>
      <c r="I11" s="133">
        <v>12022.017532000002</v>
      </c>
      <c r="J11" s="122">
        <v>24208.906408999999</v>
      </c>
      <c r="K11" s="134">
        <v>36230.923941000001</v>
      </c>
      <c r="L11" s="129"/>
    </row>
    <row r="12" spans="2:12" ht="15" customHeight="1" x14ac:dyDescent="0.3">
      <c r="B12" s="63">
        <v>2012</v>
      </c>
      <c r="C12" s="135">
        <v>10837.732586</v>
      </c>
      <c r="D12" s="135">
        <v>17112.931140000001</v>
      </c>
      <c r="E12" s="136">
        <v>27950.663725999999</v>
      </c>
      <c r="F12" s="135">
        <v>1408.6944229999999</v>
      </c>
      <c r="G12" s="135">
        <v>6017.8032940000003</v>
      </c>
      <c r="H12" s="136">
        <v>7426.4977170000002</v>
      </c>
      <c r="I12" s="137">
        <v>12246.427008999999</v>
      </c>
      <c r="J12" s="123">
        <v>23130.734433999998</v>
      </c>
      <c r="K12" s="138">
        <v>35377.161442999997</v>
      </c>
      <c r="L12" s="129"/>
    </row>
    <row r="13" spans="2:12" ht="15" customHeight="1" x14ac:dyDescent="0.3">
      <c r="B13" s="62">
        <v>2013</v>
      </c>
      <c r="C13" s="131">
        <v>10968.854244</v>
      </c>
      <c r="D13" s="131">
        <v>15956.419986999999</v>
      </c>
      <c r="E13" s="132">
        <v>26925.274230999999</v>
      </c>
      <c r="F13" s="131">
        <v>1380.8242190000001</v>
      </c>
      <c r="G13" s="131">
        <v>5758.3979810000001</v>
      </c>
      <c r="H13" s="132">
        <v>7139.2222000000002</v>
      </c>
      <c r="I13" s="133">
        <v>12349.678463</v>
      </c>
      <c r="J13" s="122">
        <v>21714.817968000003</v>
      </c>
      <c r="K13" s="134">
        <v>34064.496431000007</v>
      </c>
      <c r="L13" s="129"/>
    </row>
    <row r="14" spans="2:12" ht="15" customHeight="1" x14ac:dyDescent="0.3">
      <c r="B14" s="63">
        <v>2014</v>
      </c>
      <c r="C14" s="135">
        <v>11235.602916</v>
      </c>
      <c r="D14" s="135">
        <v>15889.641331000001</v>
      </c>
      <c r="E14" s="136">
        <v>27125.244247000002</v>
      </c>
      <c r="F14" s="135">
        <v>1403.0197840000001</v>
      </c>
      <c r="G14" s="135">
        <v>6209.0398910000004</v>
      </c>
      <c r="H14" s="136">
        <v>7612.0596750000004</v>
      </c>
      <c r="I14" s="137">
        <v>12638.6227</v>
      </c>
      <c r="J14" s="123">
        <v>22098.681221999999</v>
      </c>
      <c r="K14" s="138">
        <v>34737.303921999999</v>
      </c>
      <c r="L14" s="129"/>
    </row>
    <row r="15" spans="2:12" ht="15" customHeight="1" x14ac:dyDescent="0.3">
      <c r="B15" s="62">
        <v>2015</v>
      </c>
      <c r="C15" s="131">
        <v>11635.701967999999</v>
      </c>
      <c r="D15" s="131">
        <v>16358.943767999999</v>
      </c>
      <c r="E15" s="132">
        <v>27994.645735999999</v>
      </c>
      <c r="F15" s="131">
        <v>1455.238214</v>
      </c>
      <c r="G15" s="131">
        <v>6277.3065159999996</v>
      </c>
      <c r="H15" s="132">
        <v>7732.5447299999996</v>
      </c>
      <c r="I15" s="133">
        <v>13090.940181999998</v>
      </c>
      <c r="J15" s="122">
        <v>22636.250284000002</v>
      </c>
      <c r="K15" s="134">
        <v>35727.190466</v>
      </c>
    </row>
    <row r="16" spans="2:12" ht="15" customHeight="1" x14ac:dyDescent="0.3">
      <c r="B16" s="63">
        <v>2016</v>
      </c>
      <c r="C16" s="135">
        <v>11998.386623</v>
      </c>
      <c r="D16" s="135">
        <v>16235.772691</v>
      </c>
      <c r="E16" s="136">
        <v>28234.159314</v>
      </c>
      <c r="F16" s="135">
        <v>1373.495406</v>
      </c>
      <c r="G16" s="135">
        <v>6135.8712960000003</v>
      </c>
      <c r="H16" s="136">
        <v>7509.3667020000003</v>
      </c>
      <c r="I16" s="137">
        <v>13371.882029</v>
      </c>
      <c r="J16" s="123">
        <v>22371.643987000003</v>
      </c>
      <c r="K16" s="138">
        <v>35743.526016000003</v>
      </c>
    </row>
    <row r="17" spans="2:13" ht="15" customHeight="1" x14ac:dyDescent="0.3">
      <c r="B17" s="66">
        <v>2017</v>
      </c>
      <c r="C17" s="131">
        <v>13061.694825</v>
      </c>
      <c r="D17" s="131">
        <v>17587.368106000002</v>
      </c>
      <c r="E17" s="132">
        <v>30649.062931</v>
      </c>
      <c r="F17" s="131">
        <v>1579.2562150000001</v>
      </c>
      <c r="G17" s="131">
        <v>6957.8605500000003</v>
      </c>
      <c r="H17" s="132">
        <v>8537.1167650000007</v>
      </c>
      <c r="I17" s="133">
        <v>14640.95104</v>
      </c>
      <c r="J17" s="122">
        <v>24545.228655999999</v>
      </c>
      <c r="K17" s="134">
        <v>39186.179695999999</v>
      </c>
    </row>
    <row r="18" spans="2:13" ht="15" customHeight="1" x14ac:dyDescent="0.3">
      <c r="B18" s="64">
        <v>2018</v>
      </c>
      <c r="C18" s="135">
        <v>14181.728869</v>
      </c>
      <c r="D18" s="135">
        <v>19464.953758</v>
      </c>
      <c r="E18" s="136">
        <v>33646.682627000002</v>
      </c>
      <c r="F18" s="135">
        <v>1579.617839</v>
      </c>
      <c r="G18" s="135">
        <v>7532.3678840000002</v>
      </c>
      <c r="H18" s="136">
        <v>9111.9857229999998</v>
      </c>
      <c r="I18" s="137">
        <v>15761.346708000001</v>
      </c>
      <c r="J18" s="123">
        <v>26997.321641999995</v>
      </c>
      <c r="K18" s="138">
        <v>42758.668349999993</v>
      </c>
    </row>
    <row r="19" spans="2:13" ht="15" customHeight="1" x14ac:dyDescent="0.3">
      <c r="B19" s="66">
        <v>2019</v>
      </c>
      <c r="C19" s="131">
        <v>14736.893265999999</v>
      </c>
      <c r="D19" s="131">
        <v>19667.888385999999</v>
      </c>
      <c r="E19" s="132">
        <v>34404.781651999998</v>
      </c>
      <c r="F19" s="131">
        <v>1467.7983750000001</v>
      </c>
      <c r="G19" s="131">
        <v>6984.0137420000001</v>
      </c>
      <c r="H19" s="132">
        <v>8451.8121169999995</v>
      </c>
      <c r="I19" s="133">
        <v>16204.691640999999</v>
      </c>
      <c r="J19" s="122">
        <v>26651.902128000002</v>
      </c>
      <c r="K19" s="134">
        <v>42856.593768999999</v>
      </c>
    </row>
    <row r="20" spans="2:13" ht="15" customHeight="1" x14ac:dyDescent="0.3">
      <c r="B20" s="299">
        <v>2020</v>
      </c>
      <c r="C20" s="310">
        <v>16665.422571999999</v>
      </c>
      <c r="D20" s="310">
        <v>21964.348333000002</v>
      </c>
      <c r="E20" s="311">
        <v>38629.770904999998</v>
      </c>
      <c r="F20" s="310">
        <v>1135.9801299999999</v>
      </c>
      <c r="G20" s="310">
        <v>4130.3854190000002</v>
      </c>
      <c r="H20" s="311">
        <v>5266.3655490000001</v>
      </c>
      <c r="I20" s="335">
        <v>17801.402701999999</v>
      </c>
      <c r="J20" s="335">
        <v>26094.733752</v>
      </c>
      <c r="K20" s="311">
        <v>43896.136454</v>
      </c>
    </row>
    <row r="21" spans="2:13" ht="15" customHeight="1" x14ac:dyDescent="0.3">
      <c r="B21" s="66">
        <v>2021</v>
      </c>
      <c r="C21" s="131">
        <v>18554.757525000001</v>
      </c>
      <c r="D21" s="131">
        <v>26580.115286</v>
      </c>
      <c r="E21" s="132">
        <v>45134.872811000001</v>
      </c>
      <c r="F21" s="131">
        <v>1318.2079900000001</v>
      </c>
      <c r="G21" s="131">
        <v>4836.0612769999998</v>
      </c>
      <c r="H21" s="132">
        <v>6154.2692669999997</v>
      </c>
      <c r="I21" s="133">
        <v>19872.965515</v>
      </c>
      <c r="J21" s="122">
        <v>31416.176562999997</v>
      </c>
      <c r="K21" s="134">
        <v>51289.142077999997</v>
      </c>
    </row>
    <row r="22" spans="2:13" ht="15" customHeight="1" x14ac:dyDescent="0.3">
      <c r="B22" s="64">
        <v>2022</v>
      </c>
      <c r="C22" s="135">
        <v>18376.091639999999</v>
      </c>
      <c r="D22" s="135">
        <v>26090.261214999999</v>
      </c>
      <c r="E22" s="136">
        <v>44466.352854999997</v>
      </c>
      <c r="F22" s="135">
        <v>1447.164239</v>
      </c>
      <c r="G22" s="135">
        <v>5625.2220479999996</v>
      </c>
      <c r="H22" s="136">
        <v>7072.3862869999994</v>
      </c>
      <c r="I22" s="137">
        <v>19823.255879</v>
      </c>
      <c r="J22" s="123">
        <v>31715.483262999998</v>
      </c>
      <c r="K22" s="138">
        <v>51538.739141999999</v>
      </c>
    </row>
    <row r="23" spans="2:13" ht="15" customHeight="1" x14ac:dyDescent="0.3">
      <c r="B23" s="66" t="s">
        <v>1</v>
      </c>
      <c r="C23" s="131">
        <v>16357.755823</v>
      </c>
      <c r="D23" s="131">
        <v>24173.834648</v>
      </c>
      <c r="E23" s="132">
        <v>40531.590471000003</v>
      </c>
      <c r="F23" s="131">
        <v>1218.907821</v>
      </c>
      <c r="G23" s="131">
        <v>5521.1516449999999</v>
      </c>
      <c r="H23" s="132">
        <v>6740.0594659999997</v>
      </c>
      <c r="I23" s="133">
        <v>17576.663644</v>
      </c>
      <c r="J23" s="122">
        <v>29694.986293000002</v>
      </c>
      <c r="K23" s="134">
        <v>47271.649937000002</v>
      </c>
      <c r="M23" s="338"/>
    </row>
    <row r="24" spans="2:13" ht="10.35" customHeight="1" x14ac:dyDescent="0.3">
      <c r="B24" s="139"/>
      <c r="C24" s="140"/>
      <c r="D24" s="140"/>
      <c r="E24" s="141"/>
      <c r="F24" s="140"/>
      <c r="G24" s="140"/>
      <c r="H24" s="141"/>
      <c r="I24" s="142"/>
      <c r="J24" s="124"/>
      <c r="K24" s="143"/>
    </row>
    <row r="25" spans="2:13" ht="15" customHeight="1" x14ac:dyDescent="0.3">
      <c r="B25" s="53" t="s">
        <v>8</v>
      </c>
      <c r="C25" s="290"/>
      <c r="D25" s="290"/>
      <c r="E25" s="136"/>
      <c r="F25" s="290"/>
      <c r="G25" s="290"/>
      <c r="H25" s="136"/>
      <c r="I25" s="290"/>
      <c r="J25" s="290"/>
      <c r="K25" s="138"/>
    </row>
    <row r="26" spans="2:13" ht="15" customHeight="1" x14ac:dyDescent="0.3">
      <c r="B26" s="340">
        <v>2024</v>
      </c>
      <c r="C26" s="363">
        <v>16899.659607858302</v>
      </c>
      <c r="D26" s="363">
        <v>24887.89074533205</v>
      </c>
      <c r="E26" s="365">
        <v>41787.550353190352</v>
      </c>
      <c r="F26" s="363">
        <v>1247.5884005418993</v>
      </c>
      <c r="G26" s="363">
        <v>6258.131221750391</v>
      </c>
      <c r="H26" s="365">
        <v>7505.7196222922903</v>
      </c>
      <c r="I26" s="375">
        <v>18147.248008400202</v>
      </c>
      <c r="J26" s="364">
        <v>31146.021967082441</v>
      </c>
      <c r="K26" s="376">
        <v>49293.269975482646</v>
      </c>
      <c r="M26" s="338"/>
    </row>
    <row r="27" spans="2:13" ht="10.35" customHeight="1" x14ac:dyDescent="0.3">
      <c r="B27" s="64"/>
      <c r="C27" s="135"/>
      <c r="D27" s="135"/>
      <c r="E27" s="136"/>
      <c r="F27" s="135"/>
      <c r="G27" s="135"/>
      <c r="H27" s="136"/>
      <c r="I27" s="137"/>
      <c r="J27" s="123"/>
      <c r="K27" s="138"/>
      <c r="M27" s="338"/>
    </row>
    <row r="28" spans="2:13" ht="15" customHeight="1" x14ac:dyDescent="0.3">
      <c r="B28" s="66">
        <v>2025</v>
      </c>
      <c r="C28" s="131">
        <v>17298.540124515599</v>
      </c>
      <c r="D28" s="131">
        <v>25762.139289964012</v>
      </c>
      <c r="E28" s="132">
        <v>43060.679414479615</v>
      </c>
      <c r="F28" s="131">
        <v>1265.0746458237008</v>
      </c>
      <c r="G28" s="131">
        <v>6886.5464256630621</v>
      </c>
      <c r="H28" s="132">
        <v>8151.621071486763</v>
      </c>
      <c r="I28" s="133">
        <v>18563.6147703393</v>
      </c>
      <c r="J28" s="122">
        <v>32648.685715627074</v>
      </c>
      <c r="K28" s="134">
        <v>51212.300485966378</v>
      </c>
      <c r="M28" s="338"/>
    </row>
    <row r="29" spans="2:13" ht="15" customHeight="1" x14ac:dyDescent="0.3">
      <c r="B29" s="64">
        <v>2026</v>
      </c>
      <c r="C29" s="135">
        <v>17720.990815525711</v>
      </c>
      <c r="D29" s="135">
        <v>27090.51355762003</v>
      </c>
      <c r="E29" s="136">
        <v>44811.504373145741</v>
      </c>
      <c r="F29" s="135">
        <v>1283.7325116543907</v>
      </c>
      <c r="G29" s="135">
        <v>7133.2073192335556</v>
      </c>
      <c r="H29" s="136">
        <v>8416.9398308879463</v>
      </c>
      <c r="I29" s="137">
        <v>19004.723327180101</v>
      </c>
      <c r="J29" s="123">
        <v>34223.720876853586</v>
      </c>
      <c r="K29" s="138">
        <v>53228.444204033687</v>
      </c>
      <c r="M29" s="338"/>
    </row>
    <row r="30" spans="2:13" ht="15" customHeight="1" x14ac:dyDescent="0.3">
      <c r="B30" s="66">
        <v>2027</v>
      </c>
      <c r="C30" s="131">
        <v>18145.15476243406</v>
      </c>
      <c r="D30" s="131">
        <v>28470.405040585323</v>
      </c>
      <c r="E30" s="132">
        <v>46615.55980301938</v>
      </c>
      <c r="F30" s="131">
        <v>1301.9459959127416</v>
      </c>
      <c r="G30" s="131">
        <v>7383.3108508244586</v>
      </c>
      <c r="H30" s="132">
        <v>8685.2568467372002</v>
      </c>
      <c r="I30" s="133">
        <v>19447.100758346802</v>
      </c>
      <c r="J30" s="122">
        <v>35853.715891409782</v>
      </c>
      <c r="K30" s="134">
        <v>55300.816649756584</v>
      </c>
      <c r="M30" s="338"/>
    </row>
    <row r="31" spans="2:13" ht="15" customHeight="1" x14ac:dyDescent="0.3">
      <c r="B31" s="64">
        <v>2028</v>
      </c>
      <c r="C31" s="135">
        <v>18559.386410323306</v>
      </c>
      <c r="D31" s="135">
        <v>29811.857695099257</v>
      </c>
      <c r="E31" s="291">
        <v>48371.244105422564</v>
      </c>
      <c r="F31" s="135">
        <v>1318.8850846212954</v>
      </c>
      <c r="G31" s="135">
        <v>7613.3665363227483</v>
      </c>
      <c r="H31" s="136">
        <v>8932.2516209440437</v>
      </c>
      <c r="I31" s="137">
        <v>19878.271494944602</v>
      </c>
      <c r="J31" s="123">
        <v>37425.224231422006</v>
      </c>
      <c r="K31" s="138">
        <v>57303.495726366607</v>
      </c>
      <c r="M31" s="338"/>
    </row>
    <row r="32" spans="2:13" ht="15" customHeight="1" x14ac:dyDescent="0.3">
      <c r="B32" s="66">
        <v>2029</v>
      </c>
      <c r="C32" s="131">
        <v>18952.36256511656</v>
      </c>
      <c r="D32" s="131">
        <v>31130.221089514107</v>
      </c>
      <c r="E32" s="132">
        <v>50082.583654630667</v>
      </c>
      <c r="F32" s="131">
        <v>1333.7744984725396</v>
      </c>
      <c r="G32" s="131">
        <v>7827.7830184070808</v>
      </c>
      <c r="H32" s="132">
        <v>9161.5575168796204</v>
      </c>
      <c r="I32" s="133">
        <v>20286.1370635891</v>
      </c>
      <c r="J32" s="122">
        <v>38958.004107921188</v>
      </c>
      <c r="K32" s="134">
        <v>59244.141171510288</v>
      </c>
      <c r="M32" s="338"/>
    </row>
    <row r="33" spans="2:13" ht="10.35" customHeight="1" x14ac:dyDescent="0.3">
      <c r="B33" s="64"/>
      <c r="C33" s="135"/>
      <c r="D33" s="135"/>
      <c r="E33" s="136"/>
      <c r="F33" s="135"/>
      <c r="G33" s="135"/>
      <c r="H33" s="136"/>
      <c r="I33" s="137"/>
      <c r="J33" s="123"/>
      <c r="K33" s="138"/>
      <c r="M33" s="338"/>
    </row>
    <row r="34" spans="2:13" ht="15" customHeight="1" x14ac:dyDescent="0.3">
      <c r="B34" s="64">
        <v>2030</v>
      </c>
      <c r="C34" s="135">
        <v>19367.119800116532</v>
      </c>
      <c r="D34" s="135">
        <v>32297.85343881858</v>
      </c>
      <c r="E34" s="136">
        <v>51664.973238935112</v>
      </c>
      <c r="F34" s="135">
        <v>1349.6582481983678</v>
      </c>
      <c r="G34" s="135">
        <v>7995.3249749905299</v>
      </c>
      <c r="H34" s="136">
        <v>9344.9832231888977</v>
      </c>
      <c r="I34" s="137">
        <v>20716.7780483149</v>
      </c>
      <c r="J34" s="123">
        <v>40293.17841380911</v>
      </c>
      <c r="K34" s="138">
        <v>61009.956462124013</v>
      </c>
      <c r="M34" s="338"/>
    </row>
    <row r="35" spans="2:13" ht="15" customHeight="1" x14ac:dyDescent="0.3">
      <c r="B35" s="66">
        <v>2031</v>
      </c>
      <c r="C35" s="131">
        <v>19766.396644967997</v>
      </c>
      <c r="D35" s="131">
        <v>33472.500219911744</v>
      </c>
      <c r="E35" s="132">
        <v>53238.896864879745</v>
      </c>
      <c r="F35" s="131">
        <v>1363.9213923570023</v>
      </c>
      <c r="G35" s="131">
        <v>8156.2735573205646</v>
      </c>
      <c r="H35" s="132">
        <v>9520.1949496775669</v>
      </c>
      <c r="I35" s="133">
        <v>21130.318037325</v>
      </c>
      <c r="J35" s="122">
        <v>41628.773777232309</v>
      </c>
      <c r="K35" s="134">
        <v>62759.091814557309</v>
      </c>
      <c r="M35" s="338"/>
    </row>
    <row r="36" spans="2:13" ht="15" customHeight="1" x14ac:dyDescent="0.3">
      <c r="B36" s="64">
        <v>2032</v>
      </c>
      <c r="C36" s="135">
        <v>20176.674001239495</v>
      </c>
      <c r="D36" s="135">
        <v>34685.342456287166</v>
      </c>
      <c r="E36" s="136">
        <v>54862.016457526661</v>
      </c>
      <c r="F36" s="135">
        <v>1378.4059062470042</v>
      </c>
      <c r="G36" s="135">
        <v>8318.1025606973126</v>
      </c>
      <c r="H36" s="136">
        <v>9696.5084669443168</v>
      </c>
      <c r="I36" s="137">
        <v>21555.079907486499</v>
      </c>
      <c r="J36" s="123">
        <v>43003.445016984479</v>
      </c>
      <c r="K36" s="138">
        <v>64558.524924470978</v>
      </c>
      <c r="M36" s="338"/>
    </row>
    <row r="37" spans="2:13" ht="15" customHeight="1" x14ac:dyDescent="0.3">
      <c r="B37" s="66">
        <v>2033</v>
      </c>
      <c r="C37" s="131">
        <v>20598.65492592255</v>
      </c>
      <c r="D37" s="131">
        <v>35936.355253624621</v>
      </c>
      <c r="E37" s="132">
        <v>56535.010179547171</v>
      </c>
      <c r="F37" s="131">
        <v>1393.1377738242481</v>
      </c>
      <c r="G37" s="131">
        <v>8480.4438814297682</v>
      </c>
      <c r="H37" s="132">
        <v>9873.5816552540164</v>
      </c>
      <c r="I37" s="133">
        <v>21991.792699746798</v>
      </c>
      <c r="J37" s="122">
        <v>44416.799135054389</v>
      </c>
      <c r="K37" s="134">
        <v>66408.591834801191</v>
      </c>
    </row>
    <row r="38" spans="2:13" ht="15" customHeight="1" x14ac:dyDescent="0.3">
      <c r="B38" s="64">
        <v>2034</v>
      </c>
      <c r="C38" s="135">
        <v>21029.534810155132</v>
      </c>
      <c r="D38" s="135">
        <v>37227.510050832279</v>
      </c>
      <c r="E38" s="136">
        <v>58257.044860987415</v>
      </c>
      <c r="F38" s="135">
        <v>1407.9062774926679</v>
      </c>
      <c r="G38" s="135">
        <v>8643.3977623236497</v>
      </c>
      <c r="H38" s="136">
        <v>10051.304039816318</v>
      </c>
      <c r="I38" s="137">
        <v>22437.4410876478</v>
      </c>
      <c r="J38" s="123">
        <v>45870.907813155929</v>
      </c>
      <c r="K38" s="138">
        <v>68308.348900803729</v>
      </c>
    </row>
    <row r="39" spans="2:13" ht="10.35" customHeight="1" x14ac:dyDescent="0.3">
      <c r="B39" s="67"/>
      <c r="C39" s="140"/>
      <c r="D39" s="140"/>
      <c r="E39" s="141"/>
      <c r="F39" s="140"/>
      <c r="G39" s="140"/>
      <c r="H39" s="141"/>
      <c r="I39" s="142"/>
      <c r="J39" s="124"/>
      <c r="K39" s="143"/>
    </row>
    <row r="40" spans="2:13" ht="15" customHeight="1" x14ac:dyDescent="0.3">
      <c r="B40" s="66">
        <v>2035</v>
      </c>
      <c r="C40" s="131">
        <v>21448.08881171445</v>
      </c>
      <c r="D40" s="131">
        <v>38534.681499180741</v>
      </c>
      <c r="E40" s="132">
        <v>59982.77031089519</v>
      </c>
      <c r="F40" s="131">
        <v>1421.2877733223504</v>
      </c>
      <c r="G40" s="131">
        <v>8801.0786557752726</v>
      </c>
      <c r="H40" s="132">
        <v>10222.366429097623</v>
      </c>
      <c r="I40" s="133">
        <v>22869.3765850368</v>
      </c>
      <c r="J40" s="122">
        <v>47335.760154956013</v>
      </c>
      <c r="K40" s="134">
        <v>70205.136739992813</v>
      </c>
    </row>
    <row r="41" spans="2:13" ht="15" customHeight="1" x14ac:dyDescent="0.3">
      <c r="B41" s="64">
        <v>2036</v>
      </c>
      <c r="C41" s="135">
        <v>21856.949927930407</v>
      </c>
      <c r="D41" s="135">
        <v>39862.902117785772</v>
      </c>
      <c r="E41" s="136">
        <v>61719.852045716179</v>
      </c>
      <c r="F41" s="135">
        <v>1433.4812476654915</v>
      </c>
      <c r="G41" s="135">
        <v>8954.5183531994189</v>
      </c>
      <c r="H41" s="136">
        <v>10387.99960086491</v>
      </c>
      <c r="I41" s="137">
        <v>23290.431175595899</v>
      </c>
      <c r="J41" s="123">
        <v>48817.420470985191</v>
      </c>
      <c r="K41" s="138">
        <v>72107.851646581083</v>
      </c>
    </row>
    <row r="42" spans="2:13" ht="15" customHeight="1" x14ac:dyDescent="0.3">
      <c r="B42" s="66">
        <v>2037</v>
      </c>
      <c r="C42" s="131">
        <v>22263.529757036606</v>
      </c>
      <c r="D42" s="131">
        <v>41215.36451232899</v>
      </c>
      <c r="E42" s="132">
        <v>63478.894269365599</v>
      </c>
      <c r="F42" s="131">
        <v>1444.9885985314941</v>
      </c>
      <c r="G42" s="131">
        <v>9104.2681794579257</v>
      </c>
      <c r="H42" s="132">
        <v>10549.25677798942</v>
      </c>
      <c r="I42" s="133">
        <v>23708.5183555681</v>
      </c>
      <c r="J42" s="122">
        <v>50319.632691786916</v>
      </c>
      <c r="K42" s="134">
        <v>74028.151047355015</v>
      </c>
    </row>
    <row r="43" spans="2:13" ht="15" customHeight="1" x14ac:dyDescent="0.3">
      <c r="B43" s="64">
        <v>2038</v>
      </c>
      <c r="C43" s="135">
        <v>22682.391582357835</v>
      </c>
      <c r="D43" s="135">
        <v>42607.239382780012</v>
      </c>
      <c r="E43" s="136">
        <v>65289.630965137847</v>
      </c>
      <c r="F43" s="135">
        <v>1456.7508206210659</v>
      </c>
      <c r="G43" s="135">
        <v>9253.4352901665552</v>
      </c>
      <c r="H43" s="136">
        <v>10710.186110787621</v>
      </c>
      <c r="I43" s="137">
        <v>24139.142402978901</v>
      </c>
      <c r="J43" s="123">
        <v>51860.674672946567</v>
      </c>
      <c r="K43" s="138">
        <v>75999.817075925472</v>
      </c>
    </row>
    <row r="44" spans="2:13" ht="15" customHeight="1" x14ac:dyDescent="0.3">
      <c r="B44" s="66">
        <v>2039</v>
      </c>
      <c r="C44" s="131">
        <v>23100.868692562864</v>
      </c>
      <c r="D44" s="131">
        <v>44026.855518101198</v>
      </c>
      <c r="E44" s="132">
        <v>67127.724210664062</v>
      </c>
      <c r="F44" s="131">
        <v>1467.9390105476341</v>
      </c>
      <c r="G44" s="131">
        <v>9399.1746343020131</v>
      </c>
      <c r="H44" s="132">
        <v>10867.113644849647</v>
      </c>
      <c r="I44" s="133">
        <v>24568.807703110499</v>
      </c>
      <c r="J44" s="122">
        <v>53426.030152403211</v>
      </c>
      <c r="K44" s="134">
        <v>77994.837855513702</v>
      </c>
    </row>
    <row r="45" spans="2:13" ht="10.35" customHeight="1" x14ac:dyDescent="0.3">
      <c r="B45" s="64"/>
      <c r="C45" s="135"/>
      <c r="D45" s="135"/>
      <c r="E45" s="136"/>
      <c r="F45" s="135"/>
      <c r="G45" s="135"/>
      <c r="H45" s="136"/>
      <c r="I45" s="137"/>
      <c r="J45" s="123"/>
      <c r="K45" s="138"/>
      <c r="M45" s="338"/>
    </row>
    <row r="46" spans="2:13" ht="15" customHeight="1" x14ac:dyDescent="0.3">
      <c r="B46" s="64">
        <v>2040</v>
      </c>
      <c r="C46" s="135">
        <v>23532.238174124624</v>
      </c>
      <c r="D46" s="135">
        <v>45493.304222574741</v>
      </c>
      <c r="E46" s="136">
        <v>69025.542396699369</v>
      </c>
      <c r="F46" s="135">
        <v>1479.3896866374744</v>
      </c>
      <c r="G46" s="135">
        <v>9545.2712815376653</v>
      </c>
      <c r="H46" s="136">
        <v>11024.66096817514</v>
      </c>
      <c r="I46" s="137">
        <v>25011.627860762099</v>
      </c>
      <c r="J46" s="123">
        <v>55038.575504112407</v>
      </c>
      <c r="K46" s="138">
        <v>80050.203364874498</v>
      </c>
    </row>
    <row r="47" spans="2:13" ht="15" customHeight="1" x14ac:dyDescent="0.3">
      <c r="B47" s="66">
        <v>2041</v>
      </c>
      <c r="C47" s="131">
        <v>23966.981868163854</v>
      </c>
      <c r="D47" s="131">
        <v>46999.038705439125</v>
      </c>
      <c r="E47" s="132">
        <v>70966.020573602975</v>
      </c>
      <c r="F47" s="131">
        <v>1490.4857715585458</v>
      </c>
      <c r="G47" s="131">
        <v>9689.7424257622406</v>
      </c>
      <c r="H47" s="132">
        <v>11180.228197320786</v>
      </c>
      <c r="I47" s="133">
        <v>25457.467639722399</v>
      </c>
      <c r="J47" s="122">
        <v>56688.781131201365</v>
      </c>
      <c r="K47" s="134">
        <v>82146.248770923761</v>
      </c>
    </row>
    <row r="48" spans="2:13" ht="15" customHeight="1" x14ac:dyDescent="0.3">
      <c r="B48" s="64">
        <v>2042</v>
      </c>
      <c r="C48" s="135">
        <v>24419.470244354216</v>
      </c>
      <c r="D48" s="135">
        <v>48569.431630141982</v>
      </c>
      <c r="E48" s="136">
        <v>72988.901874496194</v>
      </c>
      <c r="F48" s="135">
        <v>1502.1054608138838</v>
      </c>
      <c r="G48" s="135">
        <v>9837.3874559457036</v>
      </c>
      <c r="H48" s="136">
        <v>11339.492916759587</v>
      </c>
      <c r="I48" s="137">
        <v>25921.575705168099</v>
      </c>
      <c r="J48" s="123">
        <v>58406.819086087686</v>
      </c>
      <c r="K48" s="138">
        <v>84328.394791255792</v>
      </c>
    </row>
    <row r="49" spans="2:11" ht="15" customHeight="1" x14ac:dyDescent="0.3">
      <c r="B49" s="66">
        <v>2043</v>
      </c>
      <c r="C49" s="131">
        <v>24869.839843074085</v>
      </c>
      <c r="D49" s="131">
        <v>50182.278158582398</v>
      </c>
      <c r="E49" s="132">
        <v>75052.11800165649</v>
      </c>
      <c r="F49" s="131">
        <v>1513.0054385033145</v>
      </c>
      <c r="G49" s="131">
        <v>9983.1790276568281</v>
      </c>
      <c r="H49" s="132">
        <v>11496.184466160143</v>
      </c>
      <c r="I49" s="133">
        <v>26382.8452815774</v>
      </c>
      <c r="J49" s="122">
        <v>60165.457186239226</v>
      </c>
      <c r="K49" s="134">
        <v>86548.302467816626</v>
      </c>
    </row>
    <row r="50" spans="2:11" ht="15" customHeight="1" x14ac:dyDescent="0.3">
      <c r="B50" s="64">
        <v>2044</v>
      </c>
      <c r="C50" s="135">
        <v>25322.891361410071</v>
      </c>
      <c r="D50" s="135">
        <v>51840.216383304178</v>
      </c>
      <c r="E50" s="136">
        <v>77163.107744714245</v>
      </c>
      <c r="F50" s="135">
        <v>1523.4799416176284</v>
      </c>
      <c r="G50" s="135">
        <v>10127.268519602192</v>
      </c>
      <c r="H50" s="136">
        <v>11650.74846121982</v>
      </c>
      <c r="I50" s="137">
        <v>26846.371303027699</v>
      </c>
      <c r="J50" s="123">
        <v>61967.48490290637</v>
      </c>
      <c r="K50" s="138">
        <v>88813.856205934077</v>
      </c>
    </row>
    <row r="51" spans="2:11" ht="10.35" customHeight="1" x14ac:dyDescent="0.3">
      <c r="B51" s="67"/>
      <c r="C51" s="144"/>
      <c r="D51" s="145"/>
      <c r="E51" s="146"/>
      <c r="F51" s="126"/>
      <c r="G51" s="147"/>
      <c r="H51" s="145"/>
      <c r="I51" s="148"/>
      <c r="J51" s="149"/>
      <c r="K51" s="145"/>
    </row>
    <row r="52" spans="2:11" ht="15" customHeight="1" x14ac:dyDescent="0.3">
      <c r="B52" s="248" t="s">
        <v>9</v>
      </c>
      <c r="C52" s="150"/>
      <c r="D52" s="150"/>
      <c r="E52" s="130"/>
      <c r="F52" s="130"/>
      <c r="G52" s="150"/>
      <c r="H52" s="150"/>
      <c r="I52" s="151"/>
      <c r="J52" s="96"/>
      <c r="K52" s="152"/>
    </row>
    <row r="53" spans="2:11" ht="15" customHeight="1" x14ac:dyDescent="0.3">
      <c r="B53" s="64" t="s">
        <v>10</v>
      </c>
      <c r="C53" s="68">
        <f>RATE(2023-2010,,-C10,C23)</f>
        <v>2.8822826840567545E-2</v>
      </c>
      <c r="D53" s="68">
        <f t="shared" ref="D53:K53" si="0">RATE(2023-2010,,-D10,D23)</f>
        <v>3.2400549964330616E-2</v>
      </c>
      <c r="E53" s="68">
        <f t="shared" si="0"/>
        <v>3.0935663008008828E-2</v>
      </c>
      <c r="F53" s="68">
        <f t="shared" si="0"/>
        <v>-1.560765865472085E-2</v>
      </c>
      <c r="G53" s="68">
        <f t="shared" si="0"/>
        <v>-9.4484119420439449E-3</v>
      </c>
      <c r="H53" s="68">
        <f t="shared" si="0"/>
        <v>-1.0602837439087734E-2</v>
      </c>
      <c r="I53" s="68">
        <f t="shared" si="0"/>
        <v>2.4687247952206604E-2</v>
      </c>
      <c r="J53" s="68">
        <f t="shared" si="0"/>
        <v>2.2568310206300238E-2</v>
      </c>
      <c r="K53" s="68">
        <f t="shared" si="0"/>
        <v>2.3349024757272057E-2</v>
      </c>
    </row>
    <row r="54" spans="2:11" ht="15" customHeight="1" x14ac:dyDescent="0.3">
      <c r="B54" s="66" t="s">
        <v>2</v>
      </c>
      <c r="C54" s="69">
        <f>RATE(2024-2023,,-C23,C26)</f>
        <v>3.3128247586160446E-2</v>
      </c>
      <c r="D54" s="69">
        <f t="shared" ref="D54:K54" si="1">RATE(2024-2023,,-D23,D26)</f>
        <v>2.9538387588463257E-2</v>
      </c>
      <c r="E54" s="69">
        <f t="shared" si="1"/>
        <v>3.0987184751335651E-2</v>
      </c>
      <c r="F54" s="69">
        <f t="shared" si="1"/>
        <v>2.3529736250580059E-2</v>
      </c>
      <c r="G54" s="69">
        <f t="shared" si="1"/>
        <v>0.1334829441639781</v>
      </c>
      <c r="H54" s="69">
        <f t="shared" si="1"/>
        <v>0.11359842745522318</v>
      </c>
      <c r="I54" s="69">
        <f t="shared" si="1"/>
        <v>3.2462609284497228E-2</v>
      </c>
      <c r="J54" s="69">
        <f t="shared" si="1"/>
        <v>4.8864668929801437E-2</v>
      </c>
      <c r="K54" s="69">
        <f t="shared" si="1"/>
        <v>4.276601390425136E-2</v>
      </c>
    </row>
    <row r="55" spans="2:11" ht="15" customHeight="1" x14ac:dyDescent="0.3">
      <c r="B55" s="64" t="s">
        <v>3</v>
      </c>
      <c r="C55" s="68">
        <f>RATE(2034-2024,,-C26,C38)</f>
        <v>2.2104195265559668E-2</v>
      </c>
      <c r="D55" s="68">
        <f t="shared" ref="D55:K55" si="2">RATE(2034-2024,,-D26,D38)</f>
        <v>4.1088357521695422E-2</v>
      </c>
      <c r="E55" s="68">
        <f t="shared" si="2"/>
        <v>3.3784827279723005E-2</v>
      </c>
      <c r="F55" s="68">
        <f t="shared" si="2"/>
        <v>1.2162497163476515E-2</v>
      </c>
      <c r="G55" s="68">
        <f t="shared" si="2"/>
        <v>3.2818440381981694E-2</v>
      </c>
      <c r="H55" s="68">
        <f t="shared" si="2"/>
        <v>2.9634313237010341E-2</v>
      </c>
      <c r="I55" s="68">
        <f t="shared" si="2"/>
        <v>2.1447982819705311E-2</v>
      </c>
      <c r="J55" s="68">
        <f t="shared" si="2"/>
        <v>3.9473626648574352E-2</v>
      </c>
      <c r="K55" s="68">
        <f t="shared" si="2"/>
        <v>3.3162455774949258E-2</v>
      </c>
    </row>
    <row r="56" spans="2:11" ht="15" customHeight="1" x14ac:dyDescent="0.3">
      <c r="B56" s="66" t="s">
        <v>4</v>
      </c>
      <c r="C56" s="69">
        <f>RATE(2044-2024,,-C26,C50)</f>
        <v>2.0426589810017597E-2</v>
      </c>
      <c r="D56" s="69">
        <f t="shared" ref="D56:K56" si="3">RATE(2044-2024,,-D26,D50)</f>
        <v>3.7370600379234238E-2</v>
      </c>
      <c r="E56" s="69">
        <f t="shared" si="3"/>
        <v>3.1141200294690433E-2</v>
      </c>
      <c r="F56" s="69">
        <f t="shared" si="3"/>
        <v>1.0039296229263845E-2</v>
      </c>
      <c r="G56" s="69">
        <f t="shared" si="3"/>
        <v>2.435946112913738E-2</v>
      </c>
      <c r="H56" s="69">
        <f t="shared" si="3"/>
        <v>2.2228710438902659E-2</v>
      </c>
      <c r="I56" s="69">
        <f t="shared" si="3"/>
        <v>1.9773544064871938E-2</v>
      </c>
      <c r="J56" s="69">
        <f t="shared" si="3"/>
        <v>3.4994553053416165E-2</v>
      </c>
      <c r="K56" s="69">
        <f t="shared" si="3"/>
        <v>2.9875329716161036E-2</v>
      </c>
    </row>
    <row r="57" spans="2:11" ht="15" customHeight="1" x14ac:dyDescent="0.3">
      <c r="B57" s="50" t="s">
        <v>100</v>
      </c>
      <c r="C57" s="51"/>
      <c r="D57" s="51"/>
      <c r="E57" s="51"/>
      <c r="F57" s="51"/>
      <c r="G57" s="51"/>
      <c r="H57" s="51"/>
      <c r="I57" s="51"/>
      <c r="J57" s="51"/>
      <c r="K57" s="51"/>
    </row>
    <row r="58" spans="2:11" ht="16.2" x14ac:dyDescent="0.3">
      <c r="B58" s="59" t="s">
        <v>101</v>
      </c>
      <c r="C58" s="60"/>
      <c r="D58" s="60"/>
      <c r="E58" s="60"/>
      <c r="F58" s="60"/>
      <c r="G58" s="60"/>
      <c r="H58" s="60"/>
      <c r="I58" s="60"/>
      <c r="J58" s="8"/>
      <c r="K58" s="8"/>
    </row>
    <row r="59" spans="2:11" ht="16.2" x14ac:dyDescent="0.3">
      <c r="B59" s="59" t="s">
        <v>102</v>
      </c>
      <c r="C59" s="60"/>
      <c r="D59" s="59"/>
      <c r="E59" s="59"/>
      <c r="F59" s="59"/>
      <c r="G59" s="60"/>
      <c r="H59" s="60"/>
      <c r="I59" s="60"/>
      <c r="J59" s="8"/>
      <c r="K59" s="8"/>
    </row>
    <row r="60" spans="2:11" x14ac:dyDescent="0.3">
      <c r="B60" s="59" t="s">
        <v>103</v>
      </c>
      <c r="C60" s="8"/>
      <c r="D60" s="22"/>
      <c r="E60" s="22"/>
      <c r="F60" s="22"/>
      <c r="G60" s="8"/>
      <c r="H60" s="8"/>
      <c r="I60" s="8"/>
      <c r="J60" s="8"/>
      <c r="K60" s="8"/>
    </row>
    <row r="61" spans="2:11" ht="16.2" x14ac:dyDescent="0.3">
      <c r="B61" s="59" t="s">
        <v>104</v>
      </c>
      <c r="C61" s="8"/>
      <c r="D61" s="22"/>
      <c r="E61" s="22"/>
      <c r="F61" s="22"/>
      <c r="G61" s="8"/>
      <c r="H61" s="8"/>
      <c r="I61" s="8"/>
      <c r="J61" s="8"/>
      <c r="K61" s="8"/>
    </row>
  </sheetData>
  <printOptions horizontalCentered="1"/>
  <pageMargins left="0.7" right="0.7" top="0.75" bottom="0.75" header="0.3" footer="0.3"/>
  <pageSetup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B1:P59"/>
  <sheetViews>
    <sheetView showGridLines="0" zoomScale="70" zoomScaleNormal="70" workbookViewId="0">
      <pane ySplit="10" topLeftCell="A22" activePane="bottomLeft" state="frozen"/>
      <selection pane="bottomLeft" activeCell="K1" sqref="K1"/>
    </sheetView>
  </sheetViews>
  <sheetFormatPr defaultColWidth="9.109375" defaultRowHeight="14.4" x14ac:dyDescent="0.3"/>
  <cols>
    <col min="1" max="1" width="9.109375" style="2"/>
    <col min="2" max="2" width="17.5546875" style="14" customWidth="1"/>
    <col min="3" max="7" width="18" style="14" customWidth="1"/>
    <col min="8" max="10" width="9.109375" style="14"/>
    <col min="11" max="16384" width="9.109375" style="2"/>
  </cols>
  <sheetData>
    <row r="1" spans="2:16" ht="18" x14ac:dyDescent="0.35">
      <c r="B1" s="16" t="s">
        <v>105</v>
      </c>
      <c r="C1" s="16"/>
      <c r="D1" s="16"/>
      <c r="E1" s="16"/>
      <c r="F1" s="16"/>
      <c r="G1" s="16"/>
    </row>
    <row r="2" spans="2:16" x14ac:dyDescent="0.3">
      <c r="B2" s="6"/>
      <c r="C2" s="6"/>
      <c r="D2" s="6"/>
      <c r="E2" s="6"/>
      <c r="F2" s="6"/>
      <c r="G2" s="6"/>
    </row>
    <row r="3" spans="2:16" ht="21" x14ac:dyDescent="0.4">
      <c r="B3" s="11" t="s">
        <v>94</v>
      </c>
      <c r="C3" s="11"/>
      <c r="D3" s="11"/>
      <c r="E3" s="11"/>
      <c r="F3" s="11"/>
      <c r="G3" s="11"/>
    </row>
    <row r="4" spans="2:16" s="1" customFormat="1" ht="7.8" customHeight="1" x14ac:dyDescent="0.3">
      <c r="B4" s="35"/>
      <c r="C4" s="34"/>
      <c r="D4" s="34"/>
      <c r="E4" s="33"/>
      <c r="F4" s="33"/>
      <c r="G4" s="33"/>
      <c r="H4" s="15"/>
      <c r="I4" s="15"/>
      <c r="J4" s="15"/>
    </row>
    <row r="5" spans="2:16" ht="21.6" customHeight="1" x14ac:dyDescent="0.4">
      <c r="B5" s="11" t="s">
        <v>106</v>
      </c>
      <c r="C5" s="11"/>
      <c r="D5" s="11"/>
      <c r="E5" s="11"/>
      <c r="F5" s="11"/>
      <c r="G5" s="11"/>
    </row>
    <row r="6" spans="2:16" ht="18" customHeight="1" x14ac:dyDescent="0.3">
      <c r="B6" s="121"/>
      <c r="C6" s="95"/>
      <c r="D6" s="95"/>
      <c r="E6" s="95"/>
      <c r="F6" s="20"/>
      <c r="G6" s="96"/>
      <c r="H6" s="70"/>
      <c r="I6" s="70"/>
      <c r="J6" s="70"/>
    </row>
    <row r="7" spans="2:16" ht="31.2" x14ac:dyDescent="0.3">
      <c r="B7" s="165"/>
      <c r="C7" s="262" t="s">
        <v>34</v>
      </c>
      <c r="D7" s="262" t="s">
        <v>35</v>
      </c>
      <c r="E7" s="262" t="s">
        <v>36</v>
      </c>
      <c r="F7" s="257" t="s">
        <v>107</v>
      </c>
      <c r="G7" s="79" t="s">
        <v>19</v>
      </c>
      <c r="H7" s="70"/>
      <c r="I7" s="70"/>
      <c r="J7" s="70"/>
    </row>
    <row r="8" spans="2:16" ht="18" customHeight="1" x14ac:dyDescent="0.3">
      <c r="B8" s="97" t="s">
        <v>7</v>
      </c>
      <c r="C8" s="98" t="s">
        <v>108</v>
      </c>
      <c r="D8" s="98" t="s">
        <v>108</v>
      </c>
      <c r="E8" s="98" t="s">
        <v>108</v>
      </c>
      <c r="F8" s="98" t="s">
        <v>108</v>
      </c>
      <c r="G8" s="98" t="s">
        <v>108</v>
      </c>
      <c r="H8" s="70"/>
      <c r="I8" s="70"/>
      <c r="J8" s="70"/>
    </row>
    <row r="9" spans="2:16" ht="15" customHeight="1" x14ac:dyDescent="0.3">
      <c r="B9" s="53" t="s">
        <v>0</v>
      </c>
      <c r="C9" s="94"/>
      <c r="D9" s="94"/>
      <c r="E9" s="94"/>
      <c r="F9" s="94"/>
      <c r="G9" s="295"/>
      <c r="H9" s="70"/>
      <c r="I9" s="70"/>
      <c r="J9" s="70"/>
    </row>
    <row r="10" spans="2:16" ht="15" customHeight="1" x14ac:dyDescent="0.3">
      <c r="B10" s="63">
        <v>2010</v>
      </c>
      <c r="C10" s="123">
        <v>6785.5528730000005</v>
      </c>
      <c r="D10" s="123">
        <v>1989.8669769999999</v>
      </c>
      <c r="E10" s="123">
        <v>7896.7241460000005</v>
      </c>
      <c r="F10" s="123">
        <v>5544.7244689999998</v>
      </c>
      <c r="G10" s="123">
        <v>22216.868465</v>
      </c>
      <c r="H10" s="70"/>
      <c r="I10" s="70"/>
      <c r="J10" s="70"/>
      <c r="K10" s="123"/>
      <c r="L10" s="123"/>
      <c r="M10" s="267"/>
      <c r="N10" s="267"/>
      <c r="O10" s="267"/>
      <c r="P10" s="267"/>
    </row>
    <row r="11" spans="2:16" ht="15" customHeight="1" x14ac:dyDescent="0.3">
      <c r="B11" s="62">
        <v>2011</v>
      </c>
      <c r="C11" s="122">
        <v>7148.6370179999994</v>
      </c>
      <c r="D11" s="122">
        <v>1829.8006599999999</v>
      </c>
      <c r="E11" s="122">
        <v>8670.6064240000014</v>
      </c>
      <c r="F11" s="122">
        <v>6559.8623070000003</v>
      </c>
      <c r="G11" s="122">
        <v>24208.906408999999</v>
      </c>
      <c r="H11" s="70"/>
      <c r="I11" s="70"/>
      <c r="J11" s="70"/>
      <c r="K11" s="123"/>
      <c r="L11" s="123"/>
      <c r="M11" s="267"/>
      <c r="N11" s="267"/>
      <c r="O11" s="267"/>
      <c r="P11" s="267"/>
    </row>
    <row r="12" spans="2:16" ht="15" customHeight="1" x14ac:dyDescent="0.3">
      <c r="B12" s="63">
        <v>2012</v>
      </c>
      <c r="C12" s="123">
        <v>6942.6821689999997</v>
      </c>
      <c r="D12" s="123">
        <v>1868.5633030000001</v>
      </c>
      <c r="E12" s="123">
        <v>8326.6963899999992</v>
      </c>
      <c r="F12" s="123">
        <v>5992.7925720000003</v>
      </c>
      <c r="G12" s="123">
        <v>23130.734433999998</v>
      </c>
      <c r="H12" s="70"/>
      <c r="I12" s="70"/>
      <c r="J12" s="70"/>
      <c r="K12" s="123"/>
      <c r="L12" s="123"/>
      <c r="M12" s="267"/>
      <c r="N12" s="267"/>
      <c r="O12" s="267"/>
      <c r="P12" s="267"/>
    </row>
    <row r="13" spans="2:16" ht="15" customHeight="1" x14ac:dyDescent="0.3">
      <c r="B13" s="62">
        <v>2013</v>
      </c>
      <c r="C13" s="122">
        <v>6603.0011260000001</v>
      </c>
      <c r="D13" s="122">
        <v>1788.2512609999999</v>
      </c>
      <c r="E13" s="122">
        <v>8098.4990379999999</v>
      </c>
      <c r="F13" s="122">
        <v>5225.0665429999999</v>
      </c>
      <c r="G13" s="122">
        <v>21714.817968000003</v>
      </c>
      <c r="H13" s="70"/>
      <c r="I13" s="70"/>
      <c r="J13" s="70"/>
      <c r="K13" s="123"/>
      <c r="L13" s="123"/>
      <c r="M13" s="267"/>
      <c r="N13" s="267"/>
      <c r="O13" s="267"/>
      <c r="P13" s="267"/>
    </row>
    <row r="14" spans="2:16" ht="15" customHeight="1" x14ac:dyDescent="0.3">
      <c r="B14" s="63">
        <v>2014</v>
      </c>
      <c r="C14" s="123">
        <v>6846.3333380000004</v>
      </c>
      <c r="D14" s="123">
        <v>1740.2194199999999</v>
      </c>
      <c r="E14" s="123">
        <v>8427.1897539999991</v>
      </c>
      <c r="F14" s="123">
        <v>5084.9387100000004</v>
      </c>
      <c r="G14" s="123">
        <v>22098.681221999999</v>
      </c>
      <c r="H14" s="70"/>
      <c r="I14" s="70"/>
      <c r="J14" s="70"/>
      <c r="K14" s="123"/>
      <c r="L14" s="123"/>
      <c r="M14" s="267"/>
      <c r="N14" s="267"/>
      <c r="O14" s="267"/>
      <c r="P14" s="267"/>
    </row>
    <row r="15" spans="2:16" ht="15" customHeight="1" x14ac:dyDescent="0.3">
      <c r="B15" s="62">
        <v>2015</v>
      </c>
      <c r="C15" s="122">
        <v>6627.2430239999994</v>
      </c>
      <c r="D15" s="122">
        <v>1638.8023549999998</v>
      </c>
      <c r="E15" s="122">
        <v>9018.2378580000004</v>
      </c>
      <c r="F15" s="122">
        <v>5351.9670470000001</v>
      </c>
      <c r="G15" s="122">
        <v>22636.250284000002</v>
      </c>
      <c r="H15" s="70"/>
      <c r="I15" s="70"/>
      <c r="J15" s="70"/>
      <c r="K15" s="123"/>
      <c r="L15" s="123"/>
      <c r="M15" s="267"/>
      <c r="N15" s="267"/>
      <c r="O15" s="267"/>
      <c r="P15" s="267"/>
    </row>
    <row r="16" spans="2:16" ht="15" customHeight="1" x14ac:dyDescent="0.3">
      <c r="B16" s="63">
        <v>2016</v>
      </c>
      <c r="C16" s="123">
        <v>6639.2297060000001</v>
      </c>
      <c r="D16" s="123">
        <v>1565.3737510000001</v>
      </c>
      <c r="E16" s="123">
        <v>8851.4083279999995</v>
      </c>
      <c r="F16" s="123">
        <v>5315.6322019999998</v>
      </c>
      <c r="G16" s="123">
        <v>22371.643987000003</v>
      </c>
      <c r="H16" s="70"/>
      <c r="I16" s="70"/>
      <c r="J16" s="70"/>
      <c r="K16" s="123"/>
      <c r="L16" s="123"/>
      <c r="M16" s="267"/>
      <c r="N16" s="267"/>
      <c r="O16" s="267"/>
      <c r="P16" s="267"/>
    </row>
    <row r="17" spans="2:16" ht="15" customHeight="1" x14ac:dyDescent="0.3">
      <c r="B17" s="66">
        <v>2017</v>
      </c>
      <c r="C17" s="122">
        <v>7060.6547140000002</v>
      </c>
      <c r="D17" s="122">
        <v>1689.080465</v>
      </c>
      <c r="E17" s="122">
        <v>9938.76649</v>
      </c>
      <c r="F17" s="122">
        <v>5856.726987</v>
      </c>
      <c r="G17" s="122">
        <v>24545.228655999999</v>
      </c>
      <c r="H17" s="70"/>
      <c r="I17" s="70"/>
      <c r="J17" s="70"/>
      <c r="K17" s="123"/>
      <c r="L17" s="123"/>
      <c r="M17" s="267"/>
      <c r="N17" s="267"/>
      <c r="O17" s="267"/>
      <c r="P17" s="267"/>
    </row>
    <row r="18" spans="2:16" ht="15" customHeight="1" x14ac:dyDescent="0.3">
      <c r="B18" s="64">
        <v>2018</v>
      </c>
      <c r="C18" s="123">
        <v>7553.9956080000002</v>
      </c>
      <c r="D18" s="123">
        <v>1845.8532949999999</v>
      </c>
      <c r="E18" s="123">
        <v>10421.943234999999</v>
      </c>
      <c r="F18" s="123">
        <v>7175.5295040000001</v>
      </c>
      <c r="G18" s="123">
        <v>26997.321641999995</v>
      </c>
      <c r="H18" s="70"/>
      <c r="I18" s="70"/>
      <c r="J18" s="70"/>
      <c r="K18" s="123"/>
      <c r="L18" s="123"/>
      <c r="M18" s="267"/>
      <c r="N18" s="267"/>
      <c r="O18" s="267"/>
      <c r="P18" s="267"/>
    </row>
    <row r="19" spans="2:16" ht="15" customHeight="1" x14ac:dyDescent="0.3">
      <c r="B19" s="66">
        <v>2019</v>
      </c>
      <c r="C19" s="122">
        <v>7426.2066560000003</v>
      </c>
      <c r="D19" s="122">
        <v>1661.471448</v>
      </c>
      <c r="E19" s="122">
        <v>10429.082909999999</v>
      </c>
      <c r="F19" s="122">
        <v>7135.141114</v>
      </c>
      <c r="G19" s="122">
        <v>26651.902128000002</v>
      </c>
      <c r="H19" s="70"/>
      <c r="I19" s="70"/>
      <c r="J19" s="70"/>
      <c r="K19" s="123"/>
      <c r="L19" s="123"/>
      <c r="M19" s="267"/>
      <c r="N19" s="267"/>
      <c r="O19" s="267"/>
      <c r="P19" s="267"/>
    </row>
    <row r="20" spans="2:16" ht="15" customHeight="1" x14ac:dyDescent="0.3">
      <c r="B20" s="299">
        <v>2020</v>
      </c>
      <c r="C20" s="309">
        <v>6668.8911210000006</v>
      </c>
      <c r="D20" s="309">
        <v>1296.249487</v>
      </c>
      <c r="E20" s="309">
        <v>10198.244239</v>
      </c>
      <c r="F20" s="309">
        <v>7931.3489049999998</v>
      </c>
      <c r="G20" s="309">
        <v>26094.733752</v>
      </c>
      <c r="H20" s="70"/>
      <c r="I20" s="70"/>
      <c r="J20" s="70"/>
      <c r="K20" s="123"/>
      <c r="L20" s="123"/>
      <c r="M20" s="267"/>
      <c r="N20" s="267"/>
      <c r="O20" s="267"/>
      <c r="P20" s="267"/>
    </row>
    <row r="21" spans="2:16" ht="15" customHeight="1" x14ac:dyDescent="0.3">
      <c r="B21" s="66">
        <v>2021</v>
      </c>
      <c r="C21" s="122">
        <v>7603.1285339999995</v>
      </c>
      <c r="D21" s="122">
        <v>1607.718163</v>
      </c>
      <c r="E21" s="122">
        <v>11555.008328</v>
      </c>
      <c r="F21" s="122">
        <v>10650.321538</v>
      </c>
      <c r="G21" s="122">
        <v>31416.176562999997</v>
      </c>
      <c r="H21" s="70"/>
      <c r="I21" s="70"/>
      <c r="J21" s="70"/>
      <c r="K21" s="123"/>
      <c r="L21" s="123"/>
      <c r="M21" s="267"/>
      <c r="N21" s="267"/>
      <c r="O21" s="267"/>
      <c r="P21" s="267"/>
    </row>
    <row r="22" spans="2:16" ht="15" customHeight="1" x14ac:dyDescent="0.3">
      <c r="B22" s="64">
        <v>2022</v>
      </c>
      <c r="C22" s="123">
        <v>8762.9172069999986</v>
      </c>
      <c r="D22" s="123">
        <v>1666.0433889999999</v>
      </c>
      <c r="E22" s="123">
        <v>10904.818780000001</v>
      </c>
      <c r="F22" s="123">
        <v>10381.703887</v>
      </c>
      <c r="G22" s="123">
        <v>31715.483262999998</v>
      </c>
      <c r="H22" s="70"/>
      <c r="I22" s="70"/>
      <c r="J22" s="70"/>
      <c r="L22" s="267"/>
      <c r="M22" s="267"/>
      <c r="N22" s="267"/>
      <c r="O22" s="267"/>
      <c r="P22" s="267"/>
    </row>
    <row r="23" spans="2:16" ht="15" customHeight="1" x14ac:dyDescent="0.3">
      <c r="B23" s="66" t="s">
        <v>1</v>
      </c>
      <c r="C23" s="122">
        <v>8352.4456769999997</v>
      </c>
      <c r="D23" s="122">
        <v>1418.1542420000001</v>
      </c>
      <c r="E23" s="122">
        <v>12004.642494</v>
      </c>
      <c r="F23" s="122">
        <v>7919.74388</v>
      </c>
      <c r="G23" s="122">
        <v>29694.986293000002</v>
      </c>
      <c r="H23" s="70"/>
      <c r="I23" s="70"/>
      <c r="J23" s="70"/>
      <c r="K23" s="338"/>
      <c r="L23" s="338"/>
      <c r="M23" s="267"/>
      <c r="N23" s="267"/>
      <c r="O23" s="267"/>
      <c r="P23" s="267"/>
    </row>
    <row r="24" spans="2:16" ht="10.35" customHeight="1" x14ac:dyDescent="0.3">
      <c r="B24" s="67"/>
      <c r="C24" s="124"/>
      <c r="D24" s="124"/>
      <c r="E24" s="124"/>
      <c r="F24" s="124"/>
      <c r="G24" s="124"/>
      <c r="H24" s="70"/>
      <c r="I24" s="70"/>
      <c r="J24" s="70"/>
      <c r="L24" s="267"/>
      <c r="M24" s="267"/>
      <c r="N24" s="267"/>
      <c r="O24" s="267"/>
      <c r="P24" s="267"/>
    </row>
    <row r="25" spans="2:16" ht="15" customHeight="1" x14ac:dyDescent="0.3">
      <c r="B25" s="53" t="s">
        <v>8</v>
      </c>
      <c r="C25" s="123"/>
      <c r="D25" s="123"/>
      <c r="E25" s="123"/>
      <c r="F25" s="123"/>
      <c r="G25" s="123"/>
      <c r="H25" s="70"/>
      <c r="I25" s="70"/>
      <c r="J25" s="70"/>
      <c r="L25" s="267"/>
      <c r="M25" s="267"/>
      <c r="N25" s="267"/>
      <c r="O25" s="267"/>
      <c r="P25" s="267"/>
    </row>
    <row r="26" spans="2:16" ht="15" customHeight="1" x14ac:dyDescent="0.3">
      <c r="B26" s="340">
        <v>2024</v>
      </c>
      <c r="C26" s="364">
        <v>8636.1146228794205</v>
      </c>
      <c r="D26" s="364">
        <v>1446.3639319665201</v>
      </c>
      <c r="E26" s="364">
        <v>12668.614899436499</v>
      </c>
      <c r="F26" s="364">
        <v>8394.928512800001</v>
      </c>
      <c r="G26" s="364">
        <v>31146.021967082441</v>
      </c>
      <c r="H26" s="70"/>
      <c r="I26" s="70"/>
      <c r="J26" s="70"/>
      <c r="K26" s="338"/>
      <c r="L26" s="338"/>
      <c r="M26" s="267"/>
      <c r="N26" s="267"/>
      <c r="O26" s="267"/>
      <c r="P26" s="267"/>
    </row>
    <row r="27" spans="2:16" ht="10.35" customHeight="1" x14ac:dyDescent="0.3">
      <c r="B27" s="64"/>
      <c r="C27" s="123"/>
      <c r="D27" s="123"/>
      <c r="E27" s="123"/>
      <c r="F27" s="123"/>
      <c r="G27" s="123"/>
      <c r="H27" s="70"/>
      <c r="I27" s="70"/>
      <c r="J27" s="70"/>
      <c r="K27" s="338"/>
      <c r="L27" s="338"/>
      <c r="M27" s="267"/>
      <c r="N27" s="267"/>
      <c r="O27" s="267"/>
      <c r="P27" s="267"/>
    </row>
    <row r="28" spans="2:16" ht="15" customHeight="1" x14ac:dyDescent="0.3">
      <c r="B28" s="66">
        <v>2025</v>
      </c>
      <c r="C28" s="122">
        <v>8909.0730823229806</v>
      </c>
      <c r="D28" s="122">
        <v>1475.92740805159</v>
      </c>
      <c r="E28" s="122">
        <v>13197.1624314285</v>
      </c>
      <c r="F28" s="122">
        <v>9066.5227938240023</v>
      </c>
      <c r="G28" s="122">
        <v>32648.685715627074</v>
      </c>
      <c r="H28" s="70"/>
      <c r="I28" s="70"/>
      <c r="J28" s="70"/>
      <c r="K28" s="338"/>
      <c r="L28" s="338"/>
      <c r="M28" s="267"/>
      <c r="N28" s="267"/>
      <c r="O28" s="267"/>
      <c r="P28" s="267"/>
    </row>
    <row r="29" spans="2:16" ht="15" customHeight="1" x14ac:dyDescent="0.3">
      <c r="B29" s="64">
        <v>2026</v>
      </c>
      <c r="C29" s="123">
        <v>9179.5987465964809</v>
      </c>
      <c r="D29" s="123">
        <v>1519.42208177508</v>
      </c>
      <c r="E29" s="123">
        <v>13732.8554311521</v>
      </c>
      <c r="F29" s="123">
        <v>9791.8446173299235</v>
      </c>
      <c r="G29" s="123">
        <v>34223.720876853586</v>
      </c>
      <c r="H29" s="70"/>
      <c r="I29" s="70"/>
      <c r="J29" s="70"/>
      <c r="K29" s="338"/>
      <c r="L29" s="338"/>
      <c r="M29" s="267"/>
      <c r="N29" s="267"/>
      <c r="O29" s="267"/>
      <c r="P29" s="267"/>
    </row>
    <row r="30" spans="2:16" ht="15" customHeight="1" x14ac:dyDescent="0.3">
      <c r="B30" s="66">
        <v>2027</v>
      </c>
      <c r="C30" s="122">
        <v>9448.5510206806393</v>
      </c>
      <c r="D30" s="122">
        <v>1568.96816963982</v>
      </c>
      <c r="E30" s="122">
        <v>14261.004514373</v>
      </c>
      <c r="F30" s="122">
        <v>10575.192186716318</v>
      </c>
      <c r="G30" s="122">
        <v>35853.715891409782</v>
      </c>
      <c r="H30" s="70"/>
      <c r="I30" s="70"/>
      <c r="J30" s="70"/>
      <c r="K30" s="338"/>
      <c r="L30" s="338"/>
      <c r="M30" s="267"/>
      <c r="N30" s="267"/>
      <c r="O30" s="267"/>
      <c r="P30" s="267"/>
    </row>
    <row r="31" spans="2:16" ht="15" customHeight="1" x14ac:dyDescent="0.3">
      <c r="B31" s="64">
        <v>2028</v>
      </c>
      <c r="C31" s="75">
        <v>9714.6788792316293</v>
      </c>
      <c r="D31" s="75">
        <v>1616.10623718891</v>
      </c>
      <c r="E31" s="75">
        <v>14778.983475215</v>
      </c>
      <c r="F31" s="75">
        <v>11315.455639786462</v>
      </c>
      <c r="G31" s="123">
        <v>37425.224231422006</v>
      </c>
      <c r="H31" s="70"/>
      <c r="I31" s="70"/>
      <c r="J31" s="70"/>
      <c r="K31" s="338"/>
      <c r="L31" s="338"/>
      <c r="M31" s="267"/>
      <c r="N31" s="267"/>
      <c r="O31" s="267"/>
      <c r="P31" s="267"/>
    </row>
    <row r="32" spans="2:16" ht="15" customHeight="1" x14ac:dyDescent="0.3">
      <c r="B32" s="66">
        <v>2029</v>
      </c>
      <c r="C32" s="122">
        <v>9977.7201532316303</v>
      </c>
      <c r="D32" s="122">
        <v>1656.0075357385599</v>
      </c>
      <c r="E32" s="122">
        <v>15277.466874498899</v>
      </c>
      <c r="F32" s="122">
        <v>12046.8095444521</v>
      </c>
      <c r="G32" s="122">
        <v>38958.004107921188</v>
      </c>
      <c r="H32" s="70"/>
      <c r="I32" s="70"/>
      <c r="J32" s="70"/>
      <c r="K32" s="338"/>
      <c r="L32" s="338"/>
      <c r="M32" s="267"/>
      <c r="N32" s="267"/>
      <c r="O32" s="267"/>
      <c r="P32" s="267"/>
    </row>
    <row r="33" spans="2:16" ht="10.35" customHeight="1" x14ac:dyDescent="0.3">
      <c r="B33" s="64"/>
      <c r="C33" s="123"/>
      <c r="D33" s="123"/>
      <c r="E33" s="123"/>
      <c r="F33" s="123"/>
      <c r="G33" s="123"/>
      <c r="H33" s="70"/>
      <c r="I33" s="70"/>
      <c r="J33" s="70"/>
      <c r="K33" s="338"/>
      <c r="L33" s="338"/>
      <c r="M33" s="267"/>
      <c r="N33" s="267"/>
      <c r="O33" s="267"/>
      <c r="P33" s="267"/>
    </row>
    <row r="34" spans="2:16" ht="15" customHeight="1" x14ac:dyDescent="0.3">
      <c r="B34" s="64">
        <v>2030</v>
      </c>
      <c r="C34" s="123">
        <v>10241.253641260701</v>
      </c>
      <c r="D34" s="123">
        <v>1698.3131998123099</v>
      </c>
      <c r="E34" s="123">
        <v>15793.2581787826</v>
      </c>
      <c r="F34" s="123">
        <v>12560.353393953499</v>
      </c>
      <c r="G34" s="123">
        <v>40293.17841380911</v>
      </c>
      <c r="H34" s="70"/>
      <c r="I34" s="70"/>
      <c r="J34" s="70"/>
      <c r="K34" s="338"/>
      <c r="L34" s="338"/>
      <c r="M34" s="267"/>
      <c r="N34" s="267"/>
      <c r="O34" s="267"/>
      <c r="P34" s="267"/>
    </row>
    <row r="35" spans="2:16" ht="15" customHeight="1" x14ac:dyDescent="0.3">
      <c r="B35" s="66">
        <v>2031</v>
      </c>
      <c r="C35" s="122">
        <v>10504.823418874599</v>
      </c>
      <c r="D35" s="122">
        <v>1735.4375013554099</v>
      </c>
      <c r="E35" s="122">
        <v>16299.4887926137</v>
      </c>
      <c r="F35" s="122">
        <v>13089.024064388601</v>
      </c>
      <c r="G35" s="122">
        <v>41628.773777232309</v>
      </c>
      <c r="H35" s="70"/>
      <c r="I35" s="70"/>
      <c r="J35" s="70"/>
      <c r="K35" s="338"/>
      <c r="L35" s="338"/>
      <c r="M35" s="267"/>
      <c r="N35" s="267"/>
      <c r="O35" s="267"/>
      <c r="P35" s="267"/>
    </row>
    <row r="36" spans="2:16" ht="15" customHeight="1" x14ac:dyDescent="0.3">
      <c r="B36" s="64">
        <v>2032</v>
      </c>
      <c r="C36" s="123">
        <v>10770.2415611467</v>
      </c>
      <c r="D36" s="123">
        <v>1775.07221606588</v>
      </c>
      <c r="E36" s="123">
        <v>16820.022336814902</v>
      </c>
      <c r="F36" s="123">
        <v>13638.108902956999</v>
      </c>
      <c r="G36" s="123">
        <v>43003.445016984479</v>
      </c>
      <c r="H36" s="70"/>
      <c r="I36" s="70"/>
      <c r="J36" s="70"/>
      <c r="K36" s="338"/>
      <c r="L36" s="338"/>
      <c r="M36" s="267"/>
      <c r="N36" s="267"/>
      <c r="O36" s="267"/>
      <c r="P36" s="267"/>
    </row>
    <row r="37" spans="2:16" ht="15" customHeight="1" x14ac:dyDescent="0.3">
      <c r="B37" s="66">
        <v>2033</v>
      </c>
      <c r="C37" s="122">
        <v>11038.9399703211</v>
      </c>
      <c r="D37" s="122">
        <v>1814.84701383129</v>
      </c>
      <c r="E37" s="122">
        <v>17356.538110661899</v>
      </c>
      <c r="F37" s="122">
        <v>14206.4740402401</v>
      </c>
      <c r="G37" s="122">
        <v>44416.799135054389</v>
      </c>
      <c r="H37" s="70"/>
      <c r="I37" s="70"/>
      <c r="J37" s="70"/>
      <c r="L37" s="267"/>
      <c r="N37" s="267"/>
      <c r="O37" s="267"/>
      <c r="P37" s="267"/>
    </row>
    <row r="38" spans="2:16" ht="15" customHeight="1" x14ac:dyDescent="0.3">
      <c r="B38" s="64">
        <v>2034</v>
      </c>
      <c r="C38" s="123">
        <v>11311.4912838864</v>
      </c>
      <c r="D38" s="123">
        <v>1855.89570056803</v>
      </c>
      <c r="E38" s="123">
        <v>17908.2153737273</v>
      </c>
      <c r="F38" s="123">
        <v>14795.305454974199</v>
      </c>
      <c r="G38" s="123">
        <v>45870.907813155929</v>
      </c>
      <c r="H38" s="70"/>
      <c r="I38" s="70"/>
      <c r="J38" s="70"/>
      <c r="L38" s="267"/>
      <c r="M38" s="267"/>
      <c r="N38" s="267"/>
      <c r="O38" s="267"/>
      <c r="P38" s="267"/>
    </row>
    <row r="39" spans="2:16" ht="10.35" customHeight="1" x14ac:dyDescent="0.3">
      <c r="B39" s="67"/>
      <c r="C39" s="124"/>
      <c r="D39" s="124"/>
      <c r="E39" s="124"/>
      <c r="F39" s="124"/>
      <c r="G39" s="124"/>
      <c r="H39" s="70"/>
      <c r="I39" s="70"/>
      <c r="J39" s="70"/>
      <c r="L39" s="267"/>
      <c r="M39" s="267"/>
      <c r="N39" s="267"/>
      <c r="O39" s="267"/>
      <c r="P39" s="267"/>
    </row>
    <row r="40" spans="2:16" ht="15" customHeight="1" x14ac:dyDescent="0.3">
      <c r="B40" s="66">
        <v>2035</v>
      </c>
      <c r="C40" s="122">
        <v>11587.714344202101</v>
      </c>
      <c r="D40" s="122">
        <v>1889.4539150482101</v>
      </c>
      <c r="E40" s="122">
        <v>18456.764315923501</v>
      </c>
      <c r="F40" s="122">
        <v>15401.827579782201</v>
      </c>
      <c r="G40" s="122">
        <v>47335.760154956013</v>
      </c>
      <c r="H40" s="70"/>
      <c r="I40" s="70"/>
      <c r="J40" s="70"/>
      <c r="L40" s="267"/>
      <c r="M40" s="267"/>
      <c r="N40" s="267"/>
      <c r="O40" s="267"/>
      <c r="P40" s="267"/>
    </row>
    <row r="41" spans="2:16" ht="15" customHeight="1" x14ac:dyDescent="0.3">
      <c r="B41" s="64">
        <v>2036</v>
      </c>
      <c r="C41" s="123">
        <v>11867.346910214899</v>
      </c>
      <c r="D41" s="123">
        <v>1919.28692842429</v>
      </c>
      <c r="E41" s="123">
        <v>19004.322304088</v>
      </c>
      <c r="F41" s="123">
        <v>16026.464328258</v>
      </c>
      <c r="G41" s="123">
        <v>48817.420470985191</v>
      </c>
      <c r="H41" s="70"/>
      <c r="I41" s="70"/>
      <c r="J41" s="70"/>
      <c r="L41" s="267"/>
      <c r="M41" s="267"/>
      <c r="N41" s="267"/>
      <c r="O41" s="267"/>
      <c r="P41" s="267"/>
    </row>
    <row r="42" spans="2:16" ht="15" customHeight="1" x14ac:dyDescent="0.3">
      <c r="B42" s="66">
        <v>2037</v>
      </c>
      <c r="C42" s="122">
        <v>12149.7629956202</v>
      </c>
      <c r="D42" s="122">
        <v>1946.3006937918101</v>
      </c>
      <c r="E42" s="122">
        <v>19557.435248573202</v>
      </c>
      <c r="F42" s="122">
        <v>16666.1337538017</v>
      </c>
      <c r="G42" s="122">
        <v>50319.632691786916</v>
      </c>
      <c r="H42" s="70"/>
      <c r="I42" s="70"/>
      <c r="J42" s="70"/>
      <c r="L42" s="267"/>
      <c r="M42" s="267"/>
      <c r="N42" s="267"/>
      <c r="O42" s="267"/>
      <c r="P42" s="267"/>
    </row>
    <row r="43" spans="2:16" ht="15" customHeight="1" x14ac:dyDescent="0.3">
      <c r="B43" s="64">
        <v>2038</v>
      </c>
      <c r="C43" s="123">
        <v>12435.292695899299</v>
      </c>
      <c r="D43" s="123">
        <v>1974.92438914117</v>
      </c>
      <c r="E43" s="123">
        <v>20128.949657342098</v>
      </c>
      <c r="F43" s="123">
        <v>17321.507930563999</v>
      </c>
      <c r="G43" s="123">
        <v>51860.674672946567</v>
      </c>
      <c r="H43" s="70"/>
      <c r="I43" s="70"/>
      <c r="J43" s="70"/>
      <c r="L43" s="267"/>
      <c r="M43" s="267"/>
      <c r="N43" s="267"/>
      <c r="O43" s="267"/>
      <c r="P43" s="267"/>
    </row>
    <row r="44" spans="2:16" ht="15" customHeight="1" x14ac:dyDescent="0.3">
      <c r="B44" s="66">
        <v>2039</v>
      </c>
      <c r="C44" s="122">
        <v>12723.6665829466</v>
      </c>
      <c r="D44" s="122">
        <v>2002.55538095931</v>
      </c>
      <c r="E44" s="122">
        <v>20706.827920334199</v>
      </c>
      <c r="F44" s="122">
        <v>17992.980268163101</v>
      </c>
      <c r="G44" s="122">
        <v>53426.030152403211</v>
      </c>
      <c r="H44" s="70"/>
      <c r="I44" s="70"/>
      <c r="J44" s="70"/>
      <c r="L44" s="267"/>
      <c r="M44" s="267"/>
      <c r="N44" s="267"/>
      <c r="O44" s="267"/>
      <c r="P44" s="267"/>
    </row>
    <row r="45" spans="2:16" ht="10.35" customHeight="1" x14ac:dyDescent="0.3">
      <c r="B45" s="64"/>
      <c r="C45" s="123"/>
      <c r="D45" s="123"/>
      <c r="E45" s="123"/>
      <c r="F45" s="123"/>
      <c r="G45" s="123"/>
      <c r="H45" s="70"/>
      <c r="I45" s="70"/>
      <c r="J45" s="70"/>
      <c r="K45" s="338"/>
      <c r="L45" s="338"/>
      <c r="M45" s="267"/>
      <c r="N45" s="267"/>
      <c r="O45" s="267"/>
      <c r="P45" s="267"/>
    </row>
    <row r="46" spans="2:16" ht="15" customHeight="1" x14ac:dyDescent="0.3">
      <c r="B46" s="64">
        <v>2040</v>
      </c>
      <c r="C46" s="123">
        <v>13016.470293505199</v>
      </c>
      <c r="D46" s="123">
        <v>2030.77652340951</v>
      </c>
      <c r="E46" s="123">
        <v>21304.360363722601</v>
      </c>
      <c r="F46" s="123">
        <v>18686.968323475099</v>
      </c>
      <c r="G46" s="123">
        <v>55038.575504112407</v>
      </c>
      <c r="H46" s="70"/>
      <c r="I46" s="70"/>
      <c r="J46" s="70"/>
      <c r="L46" s="267"/>
      <c r="M46" s="267"/>
      <c r="N46" s="267"/>
      <c r="O46" s="267"/>
      <c r="P46" s="267"/>
    </row>
    <row r="47" spans="2:16" ht="15" customHeight="1" x14ac:dyDescent="0.3">
      <c r="B47" s="66">
        <v>2041</v>
      </c>
      <c r="C47" s="122">
        <v>13313.601639745701</v>
      </c>
      <c r="D47" s="122">
        <v>2058.7910992257598</v>
      </c>
      <c r="E47" s="122">
        <v>21914.494326517899</v>
      </c>
      <c r="F47" s="122">
        <v>19401.894065712</v>
      </c>
      <c r="G47" s="122">
        <v>56688.781131201365</v>
      </c>
      <c r="H47" s="70"/>
      <c r="I47" s="70"/>
      <c r="J47" s="70"/>
      <c r="L47" s="267"/>
      <c r="M47" s="267"/>
      <c r="N47" s="267"/>
      <c r="O47" s="267"/>
      <c r="P47" s="267"/>
    </row>
    <row r="48" spans="2:16" ht="15" customHeight="1" x14ac:dyDescent="0.3">
      <c r="B48" s="64">
        <v>2042</v>
      </c>
      <c r="C48" s="123">
        <v>13617.440498284401</v>
      </c>
      <c r="D48" s="123">
        <v>2089.3559183954899</v>
      </c>
      <c r="E48" s="123">
        <v>22552.346821096598</v>
      </c>
      <c r="F48" s="123">
        <v>20147.675848311199</v>
      </c>
      <c r="G48" s="123">
        <v>58406.819086087686</v>
      </c>
      <c r="H48" s="70"/>
      <c r="I48" s="70"/>
      <c r="J48" s="70"/>
      <c r="L48" s="267"/>
      <c r="M48" s="267"/>
      <c r="N48" s="267"/>
      <c r="O48" s="267"/>
      <c r="P48" s="267"/>
    </row>
    <row r="49" spans="2:16" ht="15" customHeight="1" x14ac:dyDescent="0.3">
      <c r="B49" s="66">
        <v>2043</v>
      </c>
      <c r="C49" s="122">
        <v>13927.6315345482</v>
      </c>
      <c r="D49" s="122">
        <v>2118.0682957853201</v>
      </c>
      <c r="E49" s="122">
        <v>23200.35378578</v>
      </c>
      <c r="F49" s="122">
        <v>20919.403570125702</v>
      </c>
      <c r="G49" s="122">
        <v>60165.457186239226</v>
      </c>
      <c r="H49" s="70"/>
      <c r="I49" s="70"/>
      <c r="J49" s="70"/>
      <c r="L49" s="267"/>
      <c r="M49" s="267"/>
      <c r="N49" s="267"/>
      <c r="O49" s="267"/>
      <c r="P49" s="267"/>
    </row>
    <row r="50" spans="2:16" ht="15" customHeight="1" x14ac:dyDescent="0.3">
      <c r="B50" s="64">
        <v>2044</v>
      </c>
      <c r="C50" s="123">
        <v>14243.0859838612</v>
      </c>
      <c r="D50" s="123">
        <v>2145.8887836716699</v>
      </c>
      <c r="E50" s="123">
        <v>23863.0068327181</v>
      </c>
      <c r="F50" s="123">
        <v>21715.503302655401</v>
      </c>
      <c r="G50" s="123">
        <v>61967.48490290637</v>
      </c>
      <c r="H50" s="70"/>
      <c r="I50" s="70"/>
      <c r="J50" s="70"/>
      <c r="L50" s="267"/>
      <c r="M50" s="267"/>
      <c r="N50" s="267"/>
      <c r="O50" s="267"/>
      <c r="P50" s="267"/>
    </row>
    <row r="51" spans="2:16" ht="10.35" customHeight="1" x14ac:dyDescent="0.3">
      <c r="B51" s="67"/>
      <c r="C51" s="125"/>
      <c r="D51" s="125"/>
      <c r="E51" s="125"/>
      <c r="F51" s="126"/>
      <c r="G51" s="126"/>
      <c r="H51" s="70"/>
      <c r="I51" s="70"/>
      <c r="J51" s="70"/>
      <c r="L51" s="267"/>
      <c r="M51" s="267"/>
      <c r="N51" s="267"/>
      <c r="O51" s="267"/>
      <c r="P51" s="267"/>
    </row>
    <row r="52" spans="2:16" ht="15" customHeight="1" x14ac:dyDescent="0.3">
      <c r="B52" s="248" t="s">
        <v>9</v>
      </c>
      <c r="C52" s="127"/>
      <c r="D52" s="127"/>
      <c r="E52" s="127"/>
      <c r="F52" s="128"/>
      <c r="G52" s="128"/>
      <c r="H52" s="70"/>
      <c r="I52" s="70"/>
      <c r="J52" s="70"/>
    </row>
    <row r="53" spans="2:16" ht="15" customHeight="1" x14ac:dyDescent="0.3">
      <c r="B53" s="64" t="s">
        <v>10</v>
      </c>
      <c r="C53" s="68">
        <f>RATE(2023-2010,,-C10,C23)</f>
        <v>1.6109818171122219E-2</v>
      </c>
      <c r="D53" s="68">
        <f t="shared" ref="D53:G53" si="0">RATE(2023-2010,,-D10,D23)</f>
        <v>-2.5718242104396438E-2</v>
      </c>
      <c r="E53" s="68">
        <f t="shared" si="0"/>
        <v>3.2743527555772249E-2</v>
      </c>
      <c r="F53" s="68">
        <f t="shared" si="0"/>
        <v>2.780349411916316E-2</v>
      </c>
      <c r="G53" s="68">
        <f t="shared" si="0"/>
        <v>2.2568310206300238E-2</v>
      </c>
      <c r="H53" s="68"/>
      <c r="I53" s="70"/>
      <c r="J53" s="70"/>
    </row>
    <row r="54" spans="2:16" ht="15" customHeight="1" x14ac:dyDescent="0.3">
      <c r="B54" s="66" t="s">
        <v>2</v>
      </c>
      <c r="C54" s="69">
        <f>RATE(2024-2023,,-C23,C26)</f>
        <v>3.3962381420875945E-2</v>
      </c>
      <c r="D54" s="69">
        <f t="shared" ref="D54:G54" si="1">RATE(2024-2023,,-D23,D26)</f>
        <v>1.9891834844943557E-2</v>
      </c>
      <c r="E54" s="69">
        <f t="shared" si="1"/>
        <v>5.5309635898641421E-2</v>
      </c>
      <c r="F54" s="69">
        <f t="shared" si="1"/>
        <v>5.999999999999997E-2</v>
      </c>
      <c r="G54" s="69">
        <f t="shared" si="1"/>
        <v>4.8864668929801437E-2</v>
      </c>
      <c r="H54" s="70"/>
      <c r="I54" s="70"/>
      <c r="J54" s="70"/>
    </row>
    <row r="55" spans="2:16" ht="15" customHeight="1" x14ac:dyDescent="0.3">
      <c r="B55" s="64" t="s">
        <v>3</v>
      </c>
      <c r="C55" s="68">
        <f>RATE(2034-2024,,-C26,C38)</f>
        <v>2.7354072242183725E-2</v>
      </c>
      <c r="D55" s="68">
        <f t="shared" ref="D55:G55" si="2">RATE(2034-2024,,-D26,D38)</f>
        <v>2.5244854298687513E-2</v>
      </c>
      <c r="E55" s="68">
        <f t="shared" si="2"/>
        <v>3.521919819570736E-2</v>
      </c>
      <c r="F55" s="68">
        <f t="shared" si="2"/>
        <v>5.8304623219535112E-2</v>
      </c>
      <c r="G55" s="68">
        <f t="shared" si="2"/>
        <v>3.9473626648574352E-2</v>
      </c>
      <c r="H55" s="70"/>
      <c r="I55" s="70"/>
      <c r="J55" s="70"/>
    </row>
    <row r="56" spans="2:16" ht="15" customHeight="1" x14ac:dyDescent="0.3">
      <c r="B56" s="66" t="s">
        <v>4</v>
      </c>
      <c r="C56" s="69">
        <f>RATE(2044-2024,,-C26,C50)</f>
        <v>2.5331464670313518E-2</v>
      </c>
      <c r="D56" s="69">
        <f t="shared" ref="D56:G56" si="3">RATE(2044-2024,,-D26,D50)</f>
        <v>1.9920876470656226E-2</v>
      </c>
      <c r="E56" s="69">
        <f t="shared" si="3"/>
        <v>3.2166599932108936E-2</v>
      </c>
      <c r="F56" s="69">
        <f t="shared" si="3"/>
        <v>4.8667104430794028E-2</v>
      </c>
      <c r="G56" s="69">
        <f t="shared" si="3"/>
        <v>3.4994553053416165E-2</v>
      </c>
      <c r="H56" s="70"/>
      <c r="I56" s="70"/>
      <c r="J56" s="70"/>
    </row>
    <row r="57" spans="2:16" ht="15" customHeight="1" x14ac:dyDescent="0.35">
      <c r="B57" s="43" t="s">
        <v>100</v>
      </c>
      <c r="C57" s="46"/>
      <c r="D57" s="47"/>
      <c r="E57" s="48"/>
      <c r="F57" s="49"/>
      <c r="G57" s="49"/>
      <c r="H57" s="70"/>
      <c r="I57" s="70"/>
      <c r="J57" s="70"/>
    </row>
    <row r="58" spans="2:16" ht="16.2" x14ac:dyDescent="0.3">
      <c r="B58" s="244" t="s">
        <v>101</v>
      </c>
      <c r="C58" s="54"/>
      <c r="D58" s="54"/>
      <c r="E58" s="54"/>
      <c r="F58" s="57"/>
      <c r="G58" s="57"/>
      <c r="I58" s="70"/>
      <c r="J58" s="70"/>
    </row>
    <row r="59" spans="2:16" ht="16.2" x14ac:dyDescent="0.3">
      <c r="B59" s="244" t="s">
        <v>109</v>
      </c>
      <c r="C59" s="54"/>
      <c r="D59" s="54"/>
      <c r="E59" s="54"/>
      <c r="F59" s="57"/>
      <c r="G59" s="57"/>
    </row>
  </sheetData>
  <printOptions horizontalCentered="1"/>
  <pageMargins left="0.7" right="0.7" top="0.75" bottom="0.75" header="0.3" footer="0.3"/>
  <pageSetup scale="84" orientation="portrait" r:id="rId1"/>
  <ignoredErrors>
    <ignoredError sqref="G51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O57"/>
  <sheetViews>
    <sheetView showGridLines="0" zoomScale="70" zoomScaleNormal="70" workbookViewId="0">
      <pane ySplit="10" topLeftCell="A22" activePane="bottomLeft" state="frozen"/>
      <selection pane="bottomLeft" activeCell="P1" sqref="P1"/>
    </sheetView>
  </sheetViews>
  <sheetFormatPr defaultColWidth="9.109375" defaultRowHeight="14.4" x14ac:dyDescent="0.3"/>
  <cols>
    <col min="1" max="1" width="9.109375" style="2"/>
    <col min="2" max="2" width="17.5546875" style="14" customWidth="1"/>
    <col min="3" max="10" width="10.5546875" style="14" customWidth="1"/>
    <col min="11" max="11" width="9.5546875" style="14" customWidth="1"/>
    <col min="12" max="12" width="15" style="14" bestFit="1" customWidth="1"/>
    <col min="13" max="13" width="16.77734375" style="14" customWidth="1"/>
    <col min="14" max="15" width="9.109375" style="14"/>
    <col min="16" max="16384" width="9.109375" style="2"/>
  </cols>
  <sheetData>
    <row r="1" spans="2:15" ht="18" x14ac:dyDescent="0.35">
      <c r="B1" s="16" t="s">
        <v>110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2:15" x14ac:dyDescent="0.3">
      <c r="B2" s="6"/>
      <c r="C2" s="6"/>
      <c r="D2" s="6"/>
      <c r="E2" s="6"/>
      <c r="F2" s="6"/>
      <c r="G2" s="6"/>
      <c r="H2" s="6"/>
      <c r="I2" s="6"/>
      <c r="J2" s="6"/>
      <c r="K2" s="328"/>
      <c r="L2" s="6"/>
      <c r="M2" s="6"/>
    </row>
    <row r="3" spans="2:15" ht="21" x14ac:dyDescent="0.4">
      <c r="B3" s="11" t="s">
        <v>111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2:15" s="1" customFormat="1" ht="7.2" customHeight="1" x14ac:dyDescent="0.3">
      <c r="B4" s="35"/>
      <c r="C4" s="34"/>
      <c r="D4" s="34"/>
      <c r="E4" s="33"/>
      <c r="F4" s="33"/>
      <c r="G4" s="33"/>
      <c r="H4" s="15"/>
      <c r="I4" s="15"/>
      <c r="J4" s="15"/>
      <c r="K4" s="15"/>
      <c r="L4" s="15"/>
      <c r="M4" s="15"/>
      <c r="N4" s="15"/>
      <c r="O4" s="15"/>
    </row>
    <row r="5" spans="2:15" ht="24" customHeight="1" x14ac:dyDescent="0.4">
      <c r="B5" s="11" t="s">
        <v>112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2:15" ht="23.4" customHeight="1" x14ac:dyDescent="0.3">
      <c r="B6" s="117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70"/>
      <c r="O6" s="70"/>
    </row>
    <row r="7" spans="2:15" s="250" customFormat="1" ht="14.4" customHeight="1" x14ac:dyDescent="0.3">
      <c r="B7" s="261"/>
      <c r="C7" s="256" t="s">
        <v>113</v>
      </c>
      <c r="D7" s="256"/>
      <c r="E7" s="256"/>
      <c r="F7" s="256"/>
      <c r="G7" s="252" t="s">
        <v>114</v>
      </c>
      <c r="H7" s="252"/>
      <c r="I7" s="252"/>
      <c r="J7" s="252"/>
      <c r="K7" s="256" t="s">
        <v>6</v>
      </c>
      <c r="L7" s="256"/>
      <c r="M7" s="252"/>
      <c r="N7" s="249"/>
      <c r="O7" s="249"/>
    </row>
    <row r="8" spans="2:15" ht="29.4" customHeight="1" x14ac:dyDescent="0.3">
      <c r="B8" s="97" t="s">
        <v>11</v>
      </c>
      <c r="C8" s="266" t="s">
        <v>115</v>
      </c>
      <c r="D8" s="266" t="s">
        <v>116</v>
      </c>
      <c r="E8" s="266" t="s">
        <v>117</v>
      </c>
      <c r="F8" s="266" t="s">
        <v>19</v>
      </c>
      <c r="G8" s="266" t="s">
        <v>115</v>
      </c>
      <c r="H8" s="266" t="s">
        <v>116</v>
      </c>
      <c r="I8" s="266" t="s">
        <v>117</v>
      </c>
      <c r="J8" s="266" t="s">
        <v>19</v>
      </c>
      <c r="K8" s="265" t="s">
        <v>118</v>
      </c>
      <c r="L8" s="265" t="s">
        <v>119</v>
      </c>
      <c r="M8" s="257" t="s">
        <v>120</v>
      </c>
      <c r="N8" s="70"/>
      <c r="O8" s="70"/>
    </row>
    <row r="9" spans="2:15" ht="15" customHeight="1" x14ac:dyDescent="0.3">
      <c r="B9" s="53" t="s">
        <v>0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70"/>
      <c r="O9" s="70"/>
    </row>
    <row r="10" spans="2:15" ht="15" customHeight="1" x14ac:dyDescent="0.3">
      <c r="B10" s="63">
        <v>2010</v>
      </c>
      <c r="C10" s="135">
        <v>3120</v>
      </c>
      <c r="D10" s="135">
        <v>8</v>
      </c>
      <c r="E10" s="135">
        <v>1</v>
      </c>
      <c r="F10" s="135">
        <f t="shared" ref="F10" si="0">SUM(C10:E10)</f>
        <v>3129</v>
      </c>
      <c r="G10" s="135">
        <v>470</v>
      </c>
      <c r="H10" s="135">
        <v>9</v>
      </c>
      <c r="I10" s="135">
        <v>43</v>
      </c>
      <c r="J10" s="135">
        <f t="shared" ref="J10" si="1">SUM(G10:I10)</f>
        <v>522</v>
      </c>
      <c r="K10" s="135">
        <f t="shared" ref="K10" si="2">+J10+F10</f>
        <v>3651</v>
      </c>
      <c r="L10" s="135">
        <v>71</v>
      </c>
      <c r="M10" s="135">
        <f t="shared" ref="M10" si="3">K10+L10</f>
        <v>3722</v>
      </c>
      <c r="N10" s="70"/>
      <c r="O10" s="70"/>
    </row>
    <row r="11" spans="2:15" ht="15" customHeight="1" x14ac:dyDescent="0.3">
      <c r="B11" s="62">
        <v>2011</v>
      </c>
      <c r="C11" s="131">
        <v>3127</v>
      </c>
      <c r="D11" s="131">
        <v>7</v>
      </c>
      <c r="E11" s="131">
        <v>1</v>
      </c>
      <c r="F11" s="131">
        <f t="shared" ref="F11:F21" si="4">SUM(C11:E11)</f>
        <v>3135</v>
      </c>
      <c r="G11" s="131">
        <v>471</v>
      </c>
      <c r="H11" s="131">
        <v>7</v>
      </c>
      <c r="I11" s="131">
        <v>41</v>
      </c>
      <c r="J11" s="131">
        <f t="shared" ref="J11:J21" si="5">SUM(G11:I11)</f>
        <v>519</v>
      </c>
      <c r="K11" s="131">
        <f t="shared" ref="K11:K21" si="6">+J11+F11</f>
        <v>3654</v>
      </c>
      <c r="L11" s="131">
        <v>76</v>
      </c>
      <c r="M11" s="131">
        <f t="shared" ref="M11:M16" si="7">K11+L11</f>
        <v>3730</v>
      </c>
      <c r="N11" s="70"/>
      <c r="O11" s="70"/>
    </row>
    <row r="12" spans="2:15" ht="15" customHeight="1" x14ac:dyDescent="0.3">
      <c r="B12" s="63">
        <v>2012</v>
      </c>
      <c r="C12" s="135">
        <v>3123</v>
      </c>
      <c r="D12" s="135">
        <v>7</v>
      </c>
      <c r="E12" s="135">
        <v>0</v>
      </c>
      <c r="F12" s="135">
        <f t="shared" si="4"/>
        <v>3130</v>
      </c>
      <c r="G12" s="135">
        <v>480</v>
      </c>
      <c r="H12" s="135">
        <v>3</v>
      </c>
      <c r="I12" s="135">
        <v>40</v>
      </c>
      <c r="J12" s="135">
        <f t="shared" si="5"/>
        <v>523</v>
      </c>
      <c r="K12" s="135">
        <f t="shared" si="6"/>
        <v>3653</v>
      </c>
      <c r="L12" s="135">
        <v>82</v>
      </c>
      <c r="M12" s="135">
        <f t="shared" si="7"/>
        <v>3735</v>
      </c>
      <c r="N12" s="70"/>
      <c r="O12" s="70"/>
    </row>
    <row r="13" spans="2:15" ht="15" customHeight="1" x14ac:dyDescent="0.3">
      <c r="B13" s="62">
        <v>2013</v>
      </c>
      <c r="C13" s="131">
        <v>3159</v>
      </c>
      <c r="D13" s="131">
        <v>5</v>
      </c>
      <c r="E13" s="131">
        <v>0</v>
      </c>
      <c r="F13" s="131">
        <f t="shared" si="4"/>
        <v>3164</v>
      </c>
      <c r="G13" s="131">
        <v>482</v>
      </c>
      <c r="H13" s="131">
        <v>0</v>
      </c>
      <c r="I13" s="131">
        <v>40</v>
      </c>
      <c r="J13" s="131">
        <f t="shared" si="5"/>
        <v>522</v>
      </c>
      <c r="K13" s="131">
        <f t="shared" si="6"/>
        <v>3686</v>
      </c>
      <c r="L13" s="131">
        <v>93</v>
      </c>
      <c r="M13" s="131">
        <f t="shared" si="7"/>
        <v>3779</v>
      </c>
      <c r="N13" s="70"/>
      <c r="O13" s="70"/>
    </row>
    <row r="14" spans="2:15" ht="15" customHeight="1" x14ac:dyDescent="0.3">
      <c r="B14" s="63">
        <v>2014</v>
      </c>
      <c r="C14" s="135">
        <v>3224</v>
      </c>
      <c r="D14" s="135">
        <v>2</v>
      </c>
      <c r="E14" s="135">
        <v>0</v>
      </c>
      <c r="F14" s="135">
        <f t="shared" si="4"/>
        <v>3226</v>
      </c>
      <c r="G14" s="135">
        <v>475</v>
      </c>
      <c r="H14" s="135">
        <v>0</v>
      </c>
      <c r="I14" s="135">
        <v>37</v>
      </c>
      <c r="J14" s="135">
        <f t="shared" si="5"/>
        <v>512</v>
      </c>
      <c r="K14" s="135">
        <f t="shared" si="6"/>
        <v>3738</v>
      </c>
      <c r="L14" s="135">
        <v>98</v>
      </c>
      <c r="M14" s="135">
        <f t="shared" si="7"/>
        <v>3836</v>
      </c>
      <c r="N14" s="70"/>
      <c r="O14" s="70"/>
    </row>
    <row r="15" spans="2:15" ht="15" customHeight="1" x14ac:dyDescent="0.3">
      <c r="B15" s="62">
        <v>2015</v>
      </c>
      <c r="C15" s="131">
        <v>3319</v>
      </c>
      <c r="D15" s="131">
        <v>2</v>
      </c>
      <c r="E15" s="131">
        <v>0</v>
      </c>
      <c r="F15" s="131">
        <f t="shared" si="4"/>
        <v>3321</v>
      </c>
      <c r="G15" s="131">
        <v>492</v>
      </c>
      <c r="H15" s="131">
        <v>0</v>
      </c>
      <c r="I15" s="131">
        <v>31</v>
      </c>
      <c r="J15" s="131">
        <f t="shared" si="5"/>
        <v>523</v>
      </c>
      <c r="K15" s="131">
        <f t="shared" si="6"/>
        <v>3844</v>
      </c>
      <c r="L15" s="131">
        <v>99</v>
      </c>
      <c r="M15" s="131">
        <f t="shared" si="7"/>
        <v>3943</v>
      </c>
      <c r="N15" s="70"/>
      <c r="O15" s="70"/>
    </row>
    <row r="16" spans="2:15" ht="15" customHeight="1" x14ac:dyDescent="0.3">
      <c r="B16" s="63">
        <v>2016</v>
      </c>
      <c r="C16" s="135">
        <v>3457</v>
      </c>
      <c r="D16" s="135">
        <v>2</v>
      </c>
      <c r="E16" s="135">
        <v>0</v>
      </c>
      <c r="F16" s="135">
        <f t="shared" si="4"/>
        <v>3459</v>
      </c>
      <c r="G16" s="135">
        <v>490</v>
      </c>
      <c r="H16" s="135">
        <v>0</v>
      </c>
      <c r="I16" s="135">
        <v>27</v>
      </c>
      <c r="J16" s="135">
        <f t="shared" si="5"/>
        <v>517</v>
      </c>
      <c r="K16" s="135">
        <f t="shared" si="6"/>
        <v>3976</v>
      </c>
      <c r="L16" s="135">
        <v>97</v>
      </c>
      <c r="M16" s="135">
        <f t="shared" si="7"/>
        <v>4073</v>
      </c>
      <c r="N16" s="70"/>
      <c r="O16" s="70"/>
    </row>
    <row r="17" spans="2:15" ht="15" customHeight="1" x14ac:dyDescent="0.3">
      <c r="B17" s="66">
        <v>2017</v>
      </c>
      <c r="C17" s="131">
        <v>3539</v>
      </c>
      <c r="D17" s="131">
        <v>1</v>
      </c>
      <c r="E17" s="131">
        <v>0</v>
      </c>
      <c r="F17" s="131">
        <f t="shared" si="4"/>
        <v>3540</v>
      </c>
      <c r="G17" s="131">
        <v>517</v>
      </c>
      <c r="H17" s="131">
        <v>0</v>
      </c>
      <c r="I17" s="131">
        <v>0</v>
      </c>
      <c r="J17" s="131">
        <f t="shared" si="5"/>
        <v>517</v>
      </c>
      <c r="K17" s="131">
        <f t="shared" si="6"/>
        <v>4057</v>
      </c>
      <c r="L17" s="131">
        <v>98</v>
      </c>
      <c r="M17" s="131">
        <f t="shared" ref="M17:M22" si="8">K17+L17</f>
        <v>4155</v>
      </c>
      <c r="N17" s="70"/>
      <c r="O17" s="70"/>
    </row>
    <row r="18" spans="2:15" ht="15" customHeight="1" x14ac:dyDescent="0.3">
      <c r="B18" s="64">
        <v>2018</v>
      </c>
      <c r="C18" s="135">
        <v>3678</v>
      </c>
      <c r="D18" s="135">
        <v>0</v>
      </c>
      <c r="E18" s="135">
        <v>0</v>
      </c>
      <c r="F18" s="135">
        <f t="shared" si="4"/>
        <v>3678</v>
      </c>
      <c r="G18" s="135">
        <v>541</v>
      </c>
      <c r="H18" s="135">
        <v>0</v>
      </c>
      <c r="I18" s="135">
        <v>0</v>
      </c>
      <c r="J18" s="135">
        <f t="shared" si="5"/>
        <v>541</v>
      </c>
      <c r="K18" s="135">
        <f t="shared" si="6"/>
        <v>4219</v>
      </c>
      <c r="L18" s="135">
        <v>98</v>
      </c>
      <c r="M18" s="135">
        <f t="shared" si="8"/>
        <v>4317</v>
      </c>
      <c r="N18" s="70"/>
      <c r="O18" s="70"/>
    </row>
    <row r="19" spans="2:15" ht="15" customHeight="1" x14ac:dyDescent="0.3">
      <c r="B19" s="66">
        <v>2019</v>
      </c>
      <c r="C19" s="131">
        <v>3775</v>
      </c>
      <c r="D19" s="131">
        <v>0</v>
      </c>
      <c r="E19" s="131">
        <v>0</v>
      </c>
      <c r="F19" s="131">
        <f t="shared" si="4"/>
        <v>3775</v>
      </c>
      <c r="G19" s="131">
        <v>553</v>
      </c>
      <c r="H19" s="131">
        <v>0</v>
      </c>
      <c r="I19" s="131">
        <v>0</v>
      </c>
      <c r="J19" s="131">
        <f t="shared" si="5"/>
        <v>553</v>
      </c>
      <c r="K19" s="131">
        <f t="shared" si="6"/>
        <v>4328</v>
      </c>
      <c r="L19" s="131">
        <v>60</v>
      </c>
      <c r="M19" s="131">
        <f t="shared" si="8"/>
        <v>4388</v>
      </c>
      <c r="N19" s="70"/>
      <c r="O19" s="70"/>
    </row>
    <row r="20" spans="2:15" ht="15" customHeight="1" x14ac:dyDescent="0.3">
      <c r="B20" s="299">
        <v>2020</v>
      </c>
      <c r="C20" s="310">
        <v>2860</v>
      </c>
      <c r="D20" s="310">
        <v>0</v>
      </c>
      <c r="E20" s="310">
        <v>0</v>
      </c>
      <c r="F20" s="310">
        <f t="shared" si="4"/>
        <v>2860</v>
      </c>
      <c r="G20" s="310">
        <v>298</v>
      </c>
      <c r="H20" s="310">
        <v>0</v>
      </c>
      <c r="I20" s="310">
        <v>0</v>
      </c>
      <c r="J20" s="310">
        <f t="shared" si="5"/>
        <v>298</v>
      </c>
      <c r="K20" s="310">
        <f t="shared" si="6"/>
        <v>3158</v>
      </c>
      <c r="L20" s="310">
        <v>23</v>
      </c>
      <c r="M20" s="310">
        <f t="shared" si="8"/>
        <v>3181</v>
      </c>
      <c r="N20" s="70"/>
      <c r="O20" s="70"/>
    </row>
    <row r="21" spans="2:15" ht="15" customHeight="1" x14ac:dyDescent="0.3">
      <c r="B21" s="66">
        <v>2021</v>
      </c>
      <c r="C21" s="131">
        <v>2828</v>
      </c>
      <c r="D21" s="131">
        <v>0</v>
      </c>
      <c r="E21" s="131">
        <v>0</v>
      </c>
      <c r="F21" s="131">
        <f t="shared" si="4"/>
        <v>2828</v>
      </c>
      <c r="G21" s="131">
        <v>281</v>
      </c>
      <c r="H21" s="131">
        <v>0</v>
      </c>
      <c r="I21" s="131">
        <v>0</v>
      </c>
      <c r="J21" s="131">
        <f t="shared" si="5"/>
        <v>281</v>
      </c>
      <c r="K21" s="131">
        <f t="shared" si="6"/>
        <v>3109</v>
      </c>
      <c r="L21" s="131">
        <v>23</v>
      </c>
      <c r="M21" s="131">
        <f t="shared" si="8"/>
        <v>3132</v>
      </c>
      <c r="N21" s="70"/>
      <c r="O21" s="70"/>
    </row>
    <row r="22" spans="2:15" ht="15" customHeight="1" x14ac:dyDescent="0.3">
      <c r="B22" s="64">
        <v>2022</v>
      </c>
      <c r="C22" s="135">
        <v>3429</v>
      </c>
      <c r="D22" s="135">
        <v>0</v>
      </c>
      <c r="E22" s="135">
        <v>0</v>
      </c>
      <c r="F22" s="135">
        <f>SUM(C22:E22)</f>
        <v>3429</v>
      </c>
      <c r="G22" s="135">
        <v>426</v>
      </c>
      <c r="H22" s="135">
        <v>0</v>
      </c>
      <c r="I22" s="135">
        <v>0</v>
      </c>
      <c r="J22" s="135">
        <f>SUM(G22:I22)</f>
        <v>426</v>
      </c>
      <c r="K22" s="135">
        <f>+J22+F22</f>
        <v>3855</v>
      </c>
      <c r="L22" s="135">
        <v>60</v>
      </c>
      <c r="M22" s="135">
        <f t="shared" si="8"/>
        <v>3915</v>
      </c>
      <c r="N22" s="70"/>
      <c r="O22" s="70"/>
    </row>
    <row r="23" spans="2:15" ht="15" customHeight="1" x14ac:dyDescent="0.3">
      <c r="B23" s="66" t="s">
        <v>1</v>
      </c>
      <c r="C23" s="131">
        <v>4210</v>
      </c>
      <c r="D23" s="131">
        <v>0</v>
      </c>
      <c r="E23" s="131">
        <v>0</v>
      </c>
      <c r="F23" s="131">
        <f>SUM(C23:E23)</f>
        <v>4210</v>
      </c>
      <c r="G23" s="131">
        <v>550</v>
      </c>
      <c r="H23" s="131">
        <v>0</v>
      </c>
      <c r="I23" s="131">
        <v>0</v>
      </c>
      <c r="J23" s="131">
        <f>SUM(G23:I23)</f>
        <v>550</v>
      </c>
      <c r="K23" s="131">
        <f>+J23+F23</f>
        <v>4760</v>
      </c>
      <c r="L23" s="131">
        <v>72</v>
      </c>
      <c r="M23" s="131">
        <f>K23+L23</f>
        <v>4832</v>
      </c>
      <c r="N23" s="70"/>
      <c r="O23" s="70"/>
    </row>
    <row r="24" spans="2:15" ht="9.6" customHeight="1" x14ac:dyDescent="0.3">
      <c r="B24" s="139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70"/>
      <c r="O24" s="70"/>
    </row>
    <row r="25" spans="2:15" ht="14.25" customHeight="1" x14ac:dyDescent="0.3">
      <c r="B25" s="53" t="s">
        <v>8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70"/>
      <c r="O25" s="70"/>
    </row>
    <row r="26" spans="2:15" ht="15" customHeight="1" x14ac:dyDescent="0.3">
      <c r="B26" s="340">
        <v>2024</v>
      </c>
      <c r="C26" s="363">
        <v>4268</v>
      </c>
      <c r="D26" s="363">
        <v>0</v>
      </c>
      <c r="E26" s="363">
        <v>0</v>
      </c>
      <c r="F26" s="363">
        <f>SUM(C26:E26)</f>
        <v>4268</v>
      </c>
      <c r="G26" s="363">
        <v>580</v>
      </c>
      <c r="H26" s="363">
        <v>0</v>
      </c>
      <c r="I26" s="363">
        <v>0</v>
      </c>
      <c r="J26" s="363">
        <f>SUM(G26:I26)</f>
        <v>580</v>
      </c>
      <c r="K26" s="363">
        <f>+J26+F26</f>
        <v>4848</v>
      </c>
      <c r="L26" s="363">
        <v>37</v>
      </c>
      <c r="M26" s="363">
        <f>K26+L26</f>
        <v>4885</v>
      </c>
      <c r="N26" s="70"/>
      <c r="O26" s="70"/>
    </row>
    <row r="27" spans="2:15" ht="10.35" customHeight="1" x14ac:dyDescent="0.3">
      <c r="B27" s="6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70"/>
      <c r="O27" s="70"/>
    </row>
    <row r="28" spans="2:15" ht="15" customHeight="1" x14ac:dyDescent="0.3">
      <c r="B28" s="66">
        <v>2025</v>
      </c>
      <c r="C28" s="131">
        <v>4263</v>
      </c>
      <c r="D28" s="131">
        <v>0</v>
      </c>
      <c r="E28" s="131">
        <v>0</v>
      </c>
      <c r="F28" s="131">
        <f>SUM(C28:E28)</f>
        <v>4263</v>
      </c>
      <c r="G28" s="131">
        <v>603</v>
      </c>
      <c r="H28" s="131">
        <v>0</v>
      </c>
      <c r="I28" s="131">
        <v>0</v>
      </c>
      <c r="J28" s="131">
        <f>SUM(G28:I28)</f>
        <v>603</v>
      </c>
      <c r="K28" s="131">
        <f>+J28+F28</f>
        <v>4866</v>
      </c>
      <c r="L28" s="131">
        <v>17</v>
      </c>
      <c r="M28" s="131">
        <f>K28+L28</f>
        <v>4883</v>
      </c>
      <c r="N28" s="70"/>
      <c r="O28" s="70"/>
    </row>
    <row r="29" spans="2:15" ht="15" customHeight="1" x14ac:dyDescent="0.3">
      <c r="B29" s="64">
        <v>2026</v>
      </c>
      <c r="C29" s="135">
        <v>4228</v>
      </c>
      <c r="D29" s="135">
        <v>0</v>
      </c>
      <c r="E29" s="135">
        <v>0</v>
      </c>
      <c r="F29" s="135">
        <f>SUM(C29:E29)</f>
        <v>4228</v>
      </c>
      <c r="G29" s="135">
        <v>611</v>
      </c>
      <c r="H29" s="135">
        <v>0</v>
      </c>
      <c r="I29" s="135">
        <v>0</v>
      </c>
      <c r="J29" s="135">
        <f>SUM(G29:I29)</f>
        <v>611</v>
      </c>
      <c r="K29" s="135">
        <f>+J29+F29</f>
        <v>4839</v>
      </c>
      <c r="L29" s="135">
        <v>14</v>
      </c>
      <c r="M29" s="135">
        <f>K29+L29</f>
        <v>4853</v>
      </c>
      <c r="N29" s="70"/>
      <c r="O29" s="70"/>
    </row>
    <row r="30" spans="2:15" ht="15" customHeight="1" x14ac:dyDescent="0.3">
      <c r="B30" s="66">
        <v>2027</v>
      </c>
      <c r="C30" s="131">
        <v>4200</v>
      </c>
      <c r="D30" s="131">
        <v>0</v>
      </c>
      <c r="E30" s="131">
        <v>0</v>
      </c>
      <c r="F30" s="131">
        <f>SUM(C30:E30)</f>
        <v>4200</v>
      </c>
      <c r="G30" s="131">
        <v>620</v>
      </c>
      <c r="H30" s="131">
        <v>0</v>
      </c>
      <c r="I30" s="131">
        <v>0</v>
      </c>
      <c r="J30" s="131">
        <f>SUM(G30:I30)</f>
        <v>620</v>
      </c>
      <c r="K30" s="131">
        <f>+J30+F30</f>
        <v>4820</v>
      </c>
      <c r="L30" s="131">
        <v>10</v>
      </c>
      <c r="M30" s="131">
        <f>K30+L30</f>
        <v>4830</v>
      </c>
      <c r="N30" s="70"/>
      <c r="O30" s="70"/>
    </row>
    <row r="31" spans="2:15" ht="15" customHeight="1" x14ac:dyDescent="0.3">
      <c r="B31" s="64">
        <v>2028</v>
      </c>
      <c r="C31" s="135">
        <v>4186</v>
      </c>
      <c r="D31" s="135">
        <v>0</v>
      </c>
      <c r="E31" s="135">
        <v>0</v>
      </c>
      <c r="F31" s="135">
        <f>SUM(C31:E31)</f>
        <v>4186</v>
      </c>
      <c r="G31" s="135">
        <v>631</v>
      </c>
      <c r="H31" s="135">
        <v>0</v>
      </c>
      <c r="I31" s="135">
        <v>0</v>
      </c>
      <c r="J31" s="135">
        <f>SUM(G31:I31)</f>
        <v>631</v>
      </c>
      <c r="K31" s="135">
        <f>+J31+F31</f>
        <v>4817</v>
      </c>
      <c r="L31" s="135">
        <v>4</v>
      </c>
      <c r="M31" s="135">
        <f>K31+L31</f>
        <v>4821</v>
      </c>
      <c r="N31" s="70"/>
      <c r="O31" s="70"/>
    </row>
    <row r="32" spans="2:15" ht="15" customHeight="1" x14ac:dyDescent="0.3">
      <c r="B32" s="66">
        <v>2029</v>
      </c>
      <c r="C32" s="131">
        <v>4184</v>
      </c>
      <c r="D32" s="131">
        <v>0</v>
      </c>
      <c r="E32" s="131">
        <v>0</v>
      </c>
      <c r="F32" s="131">
        <f>SUM(C32:E32)</f>
        <v>4184</v>
      </c>
      <c r="G32" s="131">
        <v>642</v>
      </c>
      <c r="H32" s="131">
        <v>0</v>
      </c>
      <c r="I32" s="131">
        <v>0</v>
      </c>
      <c r="J32" s="131">
        <f>SUM(G32:I32)</f>
        <v>642</v>
      </c>
      <c r="K32" s="131">
        <f>+J32+F32</f>
        <v>4826</v>
      </c>
      <c r="L32" s="131">
        <v>4</v>
      </c>
      <c r="M32" s="131">
        <f>K32+L32</f>
        <v>4830</v>
      </c>
      <c r="N32" s="70"/>
      <c r="O32" s="70"/>
    </row>
    <row r="33" spans="2:15" ht="10.35" customHeight="1" x14ac:dyDescent="0.3">
      <c r="B33" s="6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70"/>
      <c r="O33" s="70"/>
    </row>
    <row r="34" spans="2:15" ht="15" customHeight="1" x14ac:dyDescent="0.3">
      <c r="B34" s="64">
        <v>2030</v>
      </c>
      <c r="C34" s="135">
        <v>4205</v>
      </c>
      <c r="D34" s="135">
        <v>0</v>
      </c>
      <c r="E34" s="135">
        <v>0</v>
      </c>
      <c r="F34" s="135">
        <f>SUM(C34:E34)</f>
        <v>4205</v>
      </c>
      <c r="G34" s="135">
        <v>650</v>
      </c>
      <c r="H34" s="135">
        <v>0</v>
      </c>
      <c r="I34" s="135">
        <v>0</v>
      </c>
      <c r="J34" s="135">
        <f>SUM(G34:I34)</f>
        <v>650</v>
      </c>
      <c r="K34" s="135">
        <f>+J34+F34</f>
        <v>4855</v>
      </c>
      <c r="L34" s="135">
        <v>4</v>
      </c>
      <c r="M34" s="135">
        <f>K34+L34</f>
        <v>4859</v>
      </c>
      <c r="N34" s="70"/>
      <c r="O34" s="70"/>
    </row>
    <row r="35" spans="2:15" ht="15" customHeight="1" x14ac:dyDescent="0.3">
      <c r="B35" s="66">
        <v>2031</v>
      </c>
      <c r="C35" s="131">
        <v>4252</v>
      </c>
      <c r="D35" s="131">
        <v>0</v>
      </c>
      <c r="E35" s="131">
        <v>0</v>
      </c>
      <c r="F35" s="131">
        <f>SUM(C35:E35)</f>
        <v>4252</v>
      </c>
      <c r="G35" s="131">
        <v>666</v>
      </c>
      <c r="H35" s="131">
        <v>0</v>
      </c>
      <c r="I35" s="131">
        <v>0</v>
      </c>
      <c r="J35" s="131">
        <f>SUM(G35:I35)</f>
        <v>666</v>
      </c>
      <c r="K35" s="131">
        <f>+J35+F35</f>
        <v>4918</v>
      </c>
      <c r="L35" s="131">
        <v>5</v>
      </c>
      <c r="M35" s="131">
        <f>K35+L35</f>
        <v>4923</v>
      </c>
      <c r="N35" s="70"/>
      <c r="O35" s="70"/>
    </row>
    <row r="36" spans="2:15" ht="15" customHeight="1" x14ac:dyDescent="0.3">
      <c r="B36" s="64">
        <v>2032</v>
      </c>
      <c r="C36" s="135">
        <v>4335</v>
      </c>
      <c r="D36" s="135">
        <v>0</v>
      </c>
      <c r="E36" s="135">
        <v>0</v>
      </c>
      <c r="F36" s="135">
        <f>SUM(C36:E36)</f>
        <v>4335</v>
      </c>
      <c r="G36" s="135">
        <v>680</v>
      </c>
      <c r="H36" s="135">
        <v>0</v>
      </c>
      <c r="I36" s="135">
        <v>0</v>
      </c>
      <c r="J36" s="135">
        <f>SUM(G36:I36)</f>
        <v>680</v>
      </c>
      <c r="K36" s="135">
        <f>+J36+F36</f>
        <v>5015</v>
      </c>
      <c r="L36" s="135">
        <v>6</v>
      </c>
      <c r="M36" s="135">
        <f t="shared" ref="M36:M49" si="9">K36+L36</f>
        <v>5021</v>
      </c>
      <c r="N36" s="70"/>
      <c r="O36" s="70"/>
    </row>
    <row r="37" spans="2:15" ht="15" customHeight="1" x14ac:dyDescent="0.3">
      <c r="B37" s="66">
        <v>2033</v>
      </c>
      <c r="C37" s="131">
        <v>4444</v>
      </c>
      <c r="D37" s="131">
        <v>0</v>
      </c>
      <c r="E37" s="131">
        <v>0</v>
      </c>
      <c r="F37" s="131">
        <f>SUM(C37:E37)</f>
        <v>4444</v>
      </c>
      <c r="G37" s="131">
        <v>701</v>
      </c>
      <c r="H37" s="131">
        <v>0</v>
      </c>
      <c r="I37" s="131">
        <v>0</v>
      </c>
      <c r="J37" s="131">
        <f>SUM(G37:I37)</f>
        <v>701</v>
      </c>
      <c r="K37" s="131">
        <f>+J37+F37</f>
        <v>5145</v>
      </c>
      <c r="L37" s="131">
        <v>6</v>
      </c>
      <c r="M37" s="131">
        <f>K37+L37</f>
        <v>5151</v>
      </c>
      <c r="N37" s="70"/>
      <c r="O37" s="70"/>
    </row>
    <row r="38" spans="2:15" ht="15" customHeight="1" x14ac:dyDescent="0.3">
      <c r="B38" s="64">
        <v>2034</v>
      </c>
      <c r="C38" s="135">
        <v>4558</v>
      </c>
      <c r="D38" s="135">
        <v>0</v>
      </c>
      <c r="E38" s="135">
        <v>0</v>
      </c>
      <c r="F38" s="135">
        <f>SUM(C38:E38)</f>
        <v>4558</v>
      </c>
      <c r="G38" s="135">
        <v>720</v>
      </c>
      <c r="H38" s="135">
        <v>0</v>
      </c>
      <c r="I38" s="135">
        <v>0</v>
      </c>
      <c r="J38" s="135">
        <f>SUM(G38:I38)</f>
        <v>720</v>
      </c>
      <c r="K38" s="135">
        <f>+J38+F38</f>
        <v>5278</v>
      </c>
      <c r="L38" s="135">
        <v>4</v>
      </c>
      <c r="M38" s="135">
        <f>K38+L38</f>
        <v>5282</v>
      </c>
      <c r="N38" s="70"/>
      <c r="O38" s="70"/>
    </row>
    <row r="39" spans="2:15" ht="10.35" customHeight="1" x14ac:dyDescent="0.3">
      <c r="B39" s="67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70"/>
      <c r="O39" s="70"/>
    </row>
    <row r="40" spans="2:15" ht="15" customHeight="1" x14ac:dyDescent="0.3">
      <c r="B40" s="66">
        <v>2035</v>
      </c>
      <c r="C40" s="131">
        <v>4684</v>
      </c>
      <c r="D40" s="131">
        <v>0</v>
      </c>
      <c r="E40" s="131">
        <v>0</v>
      </c>
      <c r="F40" s="131">
        <f>SUM(C40:E40)</f>
        <v>4684</v>
      </c>
      <c r="G40" s="131">
        <v>740</v>
      </c>
      <c r="H40" s="131">
        <v>0</v>
      </c>
      <c r="I40" s="131">
        <v>0</v>
      </c>
      <c r="J40" s="131">
        <f>SUM(G40:I40)</f>
        <v>740</v>
      </c>
      <c r="K40" s="131">
        <f>+J40+F40</f>
        <v>5424</v>
      </c>
      <c r="L40" s="131">
        <v>4</v>
      </c>
      <c r="M40" s="131">
        <f>K40+L40</f>
        <v>5428</v>
      </c>
      <c r="N40" s="70"/>
      <c r="O40" s="70"/>
    </row>
    <row r="41" spans="2:15" ht="15" customHeight="1" x14ac:dyDescent="0.3">
      <c r="B41" s="64">
        <v>2036</v>
      </c>
      <c r="C41" s="135">
        <v>4812</v>
      </c>
      <c r="D41" s="135">
        <v>0</v>
      </c>
      <c r="E41" s="135">
        <v>0</v>
      </c>
      <c r="F41" s="135">
        <f>SUM(C41:E41)</f>
        <v>4812</v>
      </c>
      <c r="G41" s="135">
        <v>761</v>
      </c>
      <c r="H41" s="135">
        <v>0</v>
      </c>
      <c r="I41" s="135">
        <v>0</v>
      </c>
      <c r="J41" s="135">
        <f>SUM(G41:I41)</f>
        <v>761</v>
      </c>
      <c r="K41" s="135">
        <f>+J41+F41</f>
        <v>5573</v>
      </c>
      <c r="L41" s="135">
        <v>4</v>
      </c>
      <c r="M41" s="135">
        <f t="shared" si="9"/>
        <v>5577</v>
      </c>
      <c r="N41" s="70"/>
      <c r="O41" s="70"/>
    </row>
    <row r="42" spans="2:15" ht="15" customHeight="1" x14ac:dyDescent="0.3">
      <c r="B42" s="66">
        <v>2037</v>
      </c>
      <c r="C42" s="131">
        <v>4946</v>
      </c>
      <c r="D42" s="131">
        <v>0</v>
      </c>
      <c r="E42" s="131">
        <v>0</v>
      </c>
      <c r="F42" s="131">
        <f>SUM(C42:E42)</f>
        <v>4946</v>
      </c>
      <c r="G42" s="131">
        <v>780</v>
      </c>
      <c r="H42" s="131">
        <v>0</v>
      </c>
      <c r="I42" s="131">
        <v>0</v>
      </c>
      <c r="J42" s="131">
        <f>SUM(G42:I42)</f>
        <v>780</v>
      </c>
      <c r="K42" s="131">
        <f>+J42+F42</f>
        <v>5726</v>
      </c>
      <c r="L42" s="131">
        <v>4</v>
      </c>
      <c r="M42" s="131">
        <f t="shared" si="9"/>
        <v>5730</v>
      </c>
      <c r="N42" s="70"/>
      <c r="O42" s="70"/>
    </row>
    <row r="43" spans="2:15" ht="15" customHeight="1" x14ac:dyDescent="0.3">
      <c r="B43" s="64">
        <v>2038</v>
      </c>
      <c r="C43" s="135">
        <v>5077</v>
      </c>
      <c r="D43" s="135">
        <v>0</v>
      </c>
      <c r="E43" s="135">
        <v>0</v>
      </c>
      <c r="F43" s="135">
        <f>SUM(C43:E43)</f>
        <v>5077</v>
      </c>
      <c r="G43" s="135">
        <v>799</v>
      </c>
      <c r="H43" s="135">
        <v>0</v>
      </c>
      <c r="I43" s="135">
        <v>0</v>
      </c>
      <c r="J43" s="135">
        <f>SUM(G43:I43)</f>
        <v>799</v>
      </c>
      <c r="K43" s="135">
        <f>+J43+F43</f>
        <v>5876</v>
      </c>
      <c r="L43" s="135">
        <v>3</v>
      </c>
      <c r="M43" s="135">
        <f t="shared" si="9"/>
        <v>5879</v>
      </c>
      <c r="N43" s="70"/>
      <c r="O43" s="70"/>
    </row>
    <row r="44" spans="2:15" ht="15" customHeight="1" x14ac:dyDescent="0.3">
      <c r="B44" s="66">
        <v>2039</v>
      </c>
      <c r="C44" s="131">
        <v>5213</v>
      </c>
      <c r="D44" s="131">
        <v>0</v>
      </c>
      <c r="E44" s="131">
        <v>0</v>
      </c>
      <c r="F44" s="131">
        <f>SUM(C44:E44)</f>
        <v>5213</v>
      </c>
      <c r="G44" s="131">
        <v>818</v>
      </c>
      <c r="H44" s="131">
        <v>0</v>
      </c>
      <c r="I44" s="131">
        <v>0</v>
      </c>
      <c r="J44" s="131">
        <f>SUM(G44:I44)</f>
        <v>818</v>
      </c>
      <c r="K44" s="131">
        <f>+J44+F44</f>
        <v>6031</v>
      </c>
      <c r="L44" s="131">
        <v>1</v>
      </c>
      <c r="M44" s="131">
        <f t="shared" si="9"/>
        <v>6032</v>
      </c>
      <c r="N44" s="70"/>
      <c r="O44" s="70"/>
    </row>
    <row r="45" spans="2:15" ht="10.35" customHeight="1" x14ac:dyDescent="0.3">
      <c r="B45" s="64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70"/>
      <c r="O45" s="70"/>
    </row>
    <row r="46" spans="2:15" ht="15" customHeight="1" x14ac:dyDescent="0.3">
      <c r="B46" s="64">
        <v>2040</v>
      </c>
      <c r="C46" s="135">
        <v>5350</v>
      </c>
      <c r="D46" s="135">
        <v>0</v>
      </c>
      <c r="E46" s="135">
        <v>0</v>
      </c>
      <c r="F46" s="135">
        <f>SUM(C46:E46)</f>
        <v>5350</v>
      </c>
      <c r="G46" s="135">
        <v>838</v>
      </c>
      <c r="H46" s="135">
        <v>0</v>
      </c>
      <c r="I46" s="135">
        <v>0</v>
      </c>
      <c r="J46" s="135">
        <f>SUM(G46:I46)</f>
        <v>838</v>
      </c>
      <c r="K46" s="135">
        <f>+J46+F46</f>
        <v>6188</v>
      </c>
      <c r="L46" s="135">
        <v>0</v>
      </c>
      <c r="M46" s="135">
        <f t="shared" si="9"/>
        <v>6188</v>
      </c>
      <c r="N46" s="70"/>
      <c r="O46" s="70"/>
    </row>
    <row r="47" spans="2:15" ht="15" customHeight="1" x14ac:dyDescent="0.3">
      <c r="B47" s="66">
        <v>2041</v>
      </c>
      <c r="C47" s="131">
        <v>5493</v>
      </c>
      <c r="D47" s="131">
        <v>0</v>
      </c>
      <c r="E47" s="131">
        <v>0</v>
      </c>
      <c r="F47" s="131">
        <f>SUM(C47:E47)</f>
        <v>5493</v>
      </c>
      <c r="G47" s="131">
        <v>865</v>
      </c>
      <c r="H47" s="131">
        <v>0</v>
      </c>
      <c r="I47" s="131">
        <v>0</v>
      </c>
      <c r="J47" s="131">
        <f>SUM(G47:I47)</f>
        <v>865</v>
      </c>
      <c r="K47" s="131">
        <f>+J47+F47</f>
        <v>6358</v>
      </c>
      <c r="L47" s="131">
        <v>0</v>
      </c>
      <c r="M47" s="131">
        <f t="shared" si="9"/>
        <v>6358</v>
      </c>
      <c r="N47" s="70"/>
      <c r="O47" s="70"/>
    </row>
    <row r="48" spans="2:15" ht="15" customHeight="1" x14ac:dyDescent="0.3">
      <c r="B48" s="64">
        <v>2042</v>
      </c>
      <c r="C48" s="135">
        <v>5635</v>
      </c>
      <c r="D48" s="135">
        <v>0</v>
      </c>
      <c r="E48" s="135">
        <v>0</v>
      </c>
      <c r="F48" s="135">
        <f>SUM(C48:E48)</f>
        <v>5635</v>
      </c>
      <c r="G48" s="135">
        <v>897</v>
      </c>
      <c r="H48" s="135">
        <v>0</v>
      </c>
      <c r="I48" s="135">
        <v>0</v>
      </c>
      <c r="J48" s="135">
        <f>SUM(G48:I48)</f>
        <v>897</v>
      </c>
      <c r="K48" s="135">
        <f>+J48+F48</f>
        <v>6532</v>
      </c>
      <c r="L48" s="135">
        <v>0</v>
      </c>
      <c r="M48" s="135">
        <f t="shared" si="9"/>
        <v>6532</v>
      </c>
      <c r="N48" s="70"/>
      <c r="O48" s="70"/>
    </row>
    <row r="49" spans="2:15" ht="15" customHeight="1" x14ac:dyDescent="0.3">
      <c r="B49" s="66">
        <v>2043</v>
      </c>
      <c r="C49" s="131">
        <v>5786</v>
      </c>
      <c r="D49" s="131">
        <v>0</v>
      </c>
      <c r="E49" s="131">
        <v>0</v>
      </c>
      <c r="F49" s="131">
        <f>SUM(C49:E49)</f>
        <v>5786</v>
      </c>
      <c r="G49" s="131">
        <v>924</v>
      </c>
      <c r="H49" s="131">
        <v>0</v>
      </c>
      <c r="I49" s="131">
        <v>0</v>
      </c>
      <c r="J49" s="131">
        <f>SUM(G49:I49)</f>
        <v>924</v>
      </c>
      <c r="K49" s="131">
        <f>+J49+F49</f>
        <v>6710</v>
      </c>
      <c r="L49" s="131">
        <v>0</v>
      </c>
      <c r="M49" s="131">
        <f t="shared" si="9"/>
        <v>6710</v>
      </c>
      <c r="N49" s="70"/>
      <c r="O49" s="70"/>
    </row>
    <row r="50" spans="2:15" ht="15" customHeight="1" x14ac:dyDescent="0.3">
      <c r="B50" s="64">
        <v>2044</v>
      </c>
      <c r="C50" s="135">
        <v>5944</v>
      </c>
      <c r="D50" s="135">
        <v>0</v>
      </c>
      <c r="E50" s="135">
        <v>0</v>
      </c>
      <c r="F50" s="135">
        <f>SUM(C50:E50)</f>
        <v>5944</v>
      </c>
      <c r="G50" s="135">
        <v>950</v>
      </c>
      <c r="H50" s="135">
        <v>0</v>
      </c>
      <c r="I50" s="135">
        <v>0</v>
      </c>
      <c r="J50" s="135">
        <f>SUM(G50:I50)</f>
        <v>950</v>
      </c>
      <c r="K50" s="135">
        <f>+J50+F50</f>
        <v>6894</v>
      </c>
      <c r="L50" s="135">
        <v>0</v>
      </c>
      <c r="M50" s="135">
        <f t="shared" ref="M50" si="10">K50+L50</f>
        <v>6894</v>
      </c>
      <c r="N50" s="70"/>
      <c r="O50" s="70"/>
    </row>
    <row r="51" spans="2:15" ht="9.6" customHeight="1" x14ac:dyDescent="0.3">
      <c r="B51" s="67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70"/>
      <c r="O51" s="70"/>
    </row>
    <row r="52" spans="2:15" ht="15.75" customHeight="1" x14ac:dyDescent="0.3">
      <c r="B52" s="248" t="s">
        <v>9</v>
      </c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70"/>
      <c r="O52" s="70"/>
    </row>
    <row r="53" spans="2:15" ht="15" customHeight="1" x14ac:dyDescent="0.3">
      <c r="B53" s="64" t="s">
        <v>10</v>
      </c>
      <c r="C53" s="68">
        <f>RATE(2023-2010,,-C10,C23)</f>
        <v>2.3316101943891495E-2</v>
      </c>
      <c r="D53" s="68" t="s">
        <v>121</v>
      </c>
      <c r="E53" s="68" t="s">
        <v>121</v>
      </c>
      <c r="F53" s="68">
        <f>RATE(2023-2010,,-F10,F23)</f>
        <v>2.3089386751832693E-2</v>
      </c>
      <c r="G53" s="68">
        <f>RATE(2023-2010,,-G10,G23)</f>
        <v>1.2164592784978655E-2</v>
      </c>
      <c r="H53" s="68" t="s">
        <v>121</v>
      </c>
      <c r="I53" s="68" t="s">
        <v>121</v>
      </c>
      <c r="J53" s="68">
        <f>RATE(2023-2010,,-J10,J23)</f>
        <v>4.0273720269358177E-3</v>
      </c>
      <c r="K53" s="68">
        <f>RATE(2023-2010,,-K10,K23)</f>
        <v>2.0613157985770743E-2</v>
      </c>
      <c r="L53" s="68">
        <f>RATE(2023-2010,,-L10,L23)</f>
        <v>1.0764437181753847E-3</v>
      </c>
      <c r="M53" s="68">
        <f>RATE(2023-2010,,-M10,M23)</f>
        <v>2.0279765322532225E-2</v>
      </c>
      <c r="N53" s="68"/>
      <c r="O53" s="70"/>
    </row>
    <row r="54" spans="2:15" ht="15" customHeight="1" x14ac:dyDescent="0.3">
      <c r="B54" s="66" t="s">
        <v>2</v>
      </c>
      <c r="C54" s="69">
        <f>RATE(2024-2023,,-C23,C26)</f>
        <v>1.3776722090261092E-2</v>
      </c>
      <c r="D54" s="69" t="s">
        <v>121</v>
      </c>
      <c r="E54" s="69" t="s">
        <v>121</v>
      </c>
      <c r="F54" s="69">
        <f>RATE(2024-2023,,-F23,F26)</f>
        <v>1.3776722090261092E-2</v>
      </c>
      <c r="G54" s="69">
        <f>RATE(2024-2023,,-G23,G26)</f>
        <v>5.4545454545454682E-2</v>
      </c>
      <c r="H54" s="69" t="s">
        <v>121</v>
      </c>
      <c r="I54" s="69" t="s">
        <v>121</v>
      </c>
      <c r="J54" s="69">
        <f>RATE(2024-2023,,-J23,J26)</f>
        <v>5.4545454545454682E-2</v>
      </c>
      <c r="K54" s="69">
        <f>RATE(2024-2023,,-K23,K26)</f>
        <v>1.8487394957983232E-2</v>
      </c>
      <c r="L54" s="69" t="s">
        <v>121</v>
      </c>
      <c r="M54" s="69">
        <f>RATE(2024-2023,,-M23,M26)</f>
        <v>1.0968543046357528E-2</v>
      </c>
      <c r="N54" s="70"/>
      <c r="O54" s="70"/>
    </row>
    <row r="55" spans="2:15" ht="15" customHeight="1" x14ac:dyDescent="0.3">
      <c r="B55" s="64" t="s">
        <v>3</v>
      </c>
      <c r="C55" s="68">
        <f>RATE(2034-2024,,-C26,C38)</f>
        <v>6.5955149811645587E-3</v>
      </c>
      <c r="D55" s="68" t="s">
        <v>121</v>
      </c>
      <c r="E55" s="68" t="s">
        <v>121</v>
      </c>
      <c r="F55" s="68">
        <f>RATE(2034-2024,,-F26,F38)</f>
        <v>6.5955149811645587E-3</v>
      </c>
      <c r="G55" s="68">
        <f>RATE(2034-2024,,-G26,G38)</f>
        <v>2.1857766985397431E-2</v>
      </c>
      <c r="H55" s="68" t="s">
        <v>121</v>
      </c>
      <c r="I55" s="68" t="s">
        <v>121</v>
      </c>
      <c r="J55" s="68">
        <f>RATE(2034-2024,,-J26,J38)</f>
        <v>2.1857766985397431E-2</v>
      </c>
      <c r="K55" s="68">
        <f>RATE(2034-2024,,-K26,K38)</f>
        <v>8.5343102773198683E-3</v>
      </c>
      <c r="L55" s="68" t="s">
        <v>121</v>
      </c>
      <c r="M55" s="68">
        <f>RATE(2034-2024,,-M26,M38)</f>
        <v>7.8441583025369507E-3</v>
      </c>
      <c r="N55" s="70"/>
      <c r="O55" s="70"/>
    </row>
    <row r="56" spans="2:15" ht="15" customHeight="1" x14ac:dyDescent="0.3">
      <c r="B56" s="66" t="s">
        <v>4</v>
      </c>
      <c r="C56" s="69">
        <f>RATE(2044-2024,,-C26,C50)</f>
        <v>1.6699756398528956E-2</v>
      </c>
      <c r="D56" s="69" t="s">
        <v>121</v>
      </c>
      <c r="E56" s="69" t="s">
        <v>121</v>
      </c>
      <c r="F56" s="69">
        <f>RATE(2044-2024,,-F26,F50)</f>
        <v>1.6699756398528956E-2</v>
      </c>
      <c r="G56" s="69">
        <f>RATE(2044-2024,,-G26,G50)</f>
        <v>2.4978558723153754E-2</v>
      </c>
      <c r="H56" s="69" t="s">
        <v>121</v>
      </c>
      <c r="I56" s="69" t="s">
        <v>121</v>
      </c>
      <c r="J56" s="69">
        <f>RATE(2044-2024,,-J26,J50)</f>
        <v>2.4978558723153754E-2</v>
      </c>
      <c r="K56" s="69">
        <f>RATE(2044-2024,,-K26,K50)</f>
        <v>1.7760129273876414E-2</v>
      </c>
      <c r="L56" s="69" t="s">
        <v>121</v>
      </c>
      <c r="M56" s="69">
        <f>RATE(2044-2024,,-M26,M50)</f>
        <v>1.7373299423430126E-2</v>
      </c>
      <c r="N56" s="70"/>
      <c r="O56" s="70"/>
    </row>
    <row r="57" spans="2:15" ht="15.6" x14ac:dyDescent="0.3">
      <c r="B57" s="50" t="s">
        <v>122</v>
      </c>
      <c r="C57" s="51"/>
      <c r="D57" s="45"/>
      <c r="E57" s="45"/>
      <c r="F57" s="45"/>
      <c r="G57" s="45"/>
      <c r="H57" s="45"/>
      <c r="I57" s="45"/>
      <c r="J57" s="45"/>
      <c r="K57" s="45"/>
      <c r="L57" s="45"/>
      <c r="M57" s="45"/>
      <c r="O57" s="70"/>
    </row>
  </sheetData>
  <printOptions horizontalCentered="1"/>
  <pageMargins left="0.7" right="0.7" top="0.5" bottom="0.5" header="0.3" footer="0.3"/>
  <pageSetup scale="73" orientation="landscape" r:id="rId1"/>
  <ignoredErrors>
    <ignoredError sqref="F50 H40:K44 F22 F40:F44 H46:K48 F46:F49" formulaRange="1"/>
    <ignoredError sqref="F24:F25 F34:F38 F10:F21 F26:F32 H34:K38" formulaRange="1" unlockedFormula="1"/>
    <ignoredError sqref="G24:K25 G10:K21 H26:K32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L57"/>
  <sheetViews>
    <sheetView showGridLines="0" zoomScale="70" zoomScaleNormal="70" workbookViewId="0">
      <pane ySplit="10" topLeftCell="A22" activePane="bottomLeft" state="frozen"/>
      <selection pane="bottomLeft" activeCell="O1" sqref="O1"/>
    </sheetView>
  </sheetViews>
  <sheetFormatPr defaultColWidth="9.109375" defaultRowHeight="14.4" x14ac:dyDescent="0.3"/>
  <cols>
    <col min="1" max="1" width="9.109375" style="2"/>
    <col min="2" max="2" width="17.5546875" style="14" customWidth="1"/>
    <col min="3" max="6" width="10.5546875" style="14" customWidth="1"/>
    <col min="7" max="10" width="11.6640625" style="14" customWidth="1"/>
    <col min="11" max="11" width="11.21875" style="14" customWidth="1"/>
    <col min="12" max="12" width="11.44140625" style="14" bestFit="1" customWidth="1"/>
    <col min="13" max="16384" width="9.109375" style="2"/>
  </cols>
  <sheetData>
    <row r="1" spans="2:12" ht="18" x14ac:dyDescent="0.35">
      <c r="B1" s="16" t="s">
        <v>123</v>
      </c>
      <c r="C1" s="16"/>
      <c r="D1" s="16"/>
      <c r="E1" s="16"/>
      <c r="F1" s="16"/>
      <c r="G1" s="16"/>
      <c r="H1" s="16"/>
      <c r="I1" s="16"/>
      <c r="J1" s="16"/>
      <c r="K1" s="16"/>
    </row>
    <row r="2" spans="2:12" x14ac:dyDescent="0.3">
      <c r="B2" s="6"/>
      <c r="C2" s="6"/>
      <c r="D2" s="6"/>
      <c r="E2" s="6"/>
      <c r="F2" s="6"/>
      <c r="G2" s="6"/>
      <c r="H2" s="6"/>
      <c r="I2" s="6"/>
      <c r="J2" s="6"/>
    </row>
    <row r="3" spans="2:12" ht="21" x14ac:dyDescent="0.4">
      <c r="B3" s="11" t="s">
        <v>65</v>
      </c>
      <c r="C3" s="11"/>
      <c r="D3" s="11"/>
      <c r="E3" s="11"/>
      <c r="F3" s="11"/>
      <c r="G3" s="11"/>
      <c r="H3" s="11"/>
      <c r="I3" s="11"/>
      <c r="J3" s="11"/>
      <c r="K3" s="11"/>
    </row>
    <row r="4" spans="2:12" s="1" customFormat="1" ht="9.75" customHeight="1" x14ac:dyDescent="0.3">
      <c r="B4" s="35"/>
      <c r="C4" s="34"/>
      <c r="D4" s="34"/>
      <c r="E4" s="33"/>
      <c r="F4" s="33"/>
      <c r="G4" s="33"/>
      <c r="H4" s="15"/>
      <c r="I4" s="15"/>
      <c r="J4" s="15"/>
      <c r="K4" s="15"/>
      <c r="L4" s="15"/>
    </row>
    <row r="5" spans="2:12" ht="24" customHeight="1" x14ac:dyDescent="0.4">
      <c r="B5" s="11" t="s">
        <v>124</v>
      </c>
      <c r="C5" s="11"/>
      <c r="D5" s="11"/>
      <c r="E5" s="11"/>
      <c r="F5" s="11"/>
      <c r="G5" s="11"/>
      <c r="H5" s="11"/>
      <c r="I5" s="11"/>
      <c r="J5" s="11"/>
      <c r="K5" s="11"/>
    </row>
    <row r="6" spans="2:12" ht="24" customHeight="1" x14ac:dyDescent="0.3">
      <c r="B6" s="96"/>
      <c r="C6" s="96"/>
      <c r="D6" s="96"/>
      <c r="E6" s="96"/>
      <c r="F6" s="96"/>
      <c r="G6" s="96"/>
      <c r="H6" s="96"/>
      <c r="I6" s="96"/>
      <c r="J6" s="96"/>
      <c r="K6" s="96"/>
      <c r="L6" s="70"/>
    </row>
    <row r="7" spans="2:12" s="250" customFormat="1" ht="18" customHeight="1" x14ac:dyDescent="0.3">
      <c r="B7" s="261"/>
      <c r="C7" s="256" t="s">
        <v>113</v>
      </c>
      <c r="D7" s="256"/>
      <c r="E7" s="256"/>
      <c r="F7" s="256"/>
      <c r="G7" s="252" t="s">
        <v>114</v>
      </c>
      <c r="H7" s="252"/>
      <c r="I7" s="252"/>
      <c r="J7" s="252"/>
      <c r="K7" s="260"/>
      <c r="L7" s="249"/>
    </row>
    <row r="8" spans="2:12" ht="18" customHeight="1" x14ac:dyDescent="0.3">
      <c r="B8" s="97" t="s">
        <v>11</v>
      </c>
      <c r="C8" s="266" t="s">
        <v>115</v>
      </c>
      <c r="D8" s="266" t="s">
        <v>116</v>
      </c>
      <c r="E8" s="266" t="s">
        <v>117</v>
      </c>
      <c r="F8" s="266" t="s">
        <v>19</v>
      </c>
      <c r="G8" s="266" t="s">
        <v>115</v>
      </c>
      <c r="H8" s="266" t="s">
        <v>116</v>
      </c>
      <c r="I8" s="266" t="s">
        <v>117</v>
      </c>
      <c r="J8" s="266" t="s">
        <v>19</v>
      </c>
      <c r="K8" s="266" t="s">
        <v>19</v>
      </c>
      <c r="L8" s="70"/>
    </row>
    <row r="9" spans="2:12" ht="15" customHeight="1" x14ac:dyDescent="0.3">
      <c r="B9" s="53" t="s">
        <v>0</v>
      </c>
      <c r="C9" s="96"/>
      <c r="D9" s="96"/>
      <c r="E9" s="96"/>
      <c r="F9" s="96"/>
      <c r="G9" s="296"/>
      <c r="H9" s="296"/>
      <c r="I9" s="296"/>
      <c r="J9" s="296"/>
      <c r="K9" s="296"/>
      <c r="L9" s="70"/>
    </row>
    <row r="10" spans="2:12" ht="15" customHeight="1" x14ac:dyDescent="0.3">
      <c r="B10" s="63">
        <v>2010</v>
      </c>
      <c r="C10" s="135">
        <v>153</v>
      </c>
      <c r="D10" s="135">
        <v>104</v>
      </c>
      <c r="E10" s="135">
        <v>31</v>
      </c>
      <c r="F10" s="135">
        <v>288</v>
      </c>
      <c r="G10" s="135">
        <v>265</v>
      </c>
      <c r="H10" s="135">
        <v>200</v>
      </c>
      <c r="I10" s="135">
        <v>97</v>
      </c>
      <c r="J10" s="135">
        <f t="shared" ref="J10" si="0">SUM(G10:I10)</f>
        <v>562</v>
      </c>
      <c r="K10" s="135">
        <f t="shared" ref="K10" si="1">+F10+J10</f>
        <v>850</v>
      </c>
      <c r="L10" s="70"/>
    </row>
    <row r="11" spans="2:12" ht="15" customHeight="1" x14ac:dyDescent="0.3">
      <c r="B11" s="62">
        <v>2011</v>
      </c>
      <c r="C11" s="131">
        <v>176</v>
      </c>
      <c r="D11" s="131">
        <v>89</v>
      </c>
      <c r="E11" s="131">
        <v>26</v>
      </c>
      <c r="F11" s="131">
        <f t="shared" ref="F11:F21" si="2">SUM(C11:E11)</f>
        <v>291</v>
      </c>
      <c r="G11" s="131">
        <v>281</v>
      </c>
      <c r="H11" s="131">
        <v>203</v>
      </c>
      <c r="I11" s="131">
        <v>96</v>
      </c>
      <c r="J11" s="131">
        <f t="shared" ref="J11:J21" si="3">SUM(G11:I11)</f>
        <v>580</v>
      </c>
      <c r="K11" s="131">
        <f t="shared" ref="K11:K21" si="4">+F11+J11</f>
        <v>871</v>
      </c>
      <c r="L11" s="70"/>
    </row>
    <row r="12" spans="2:12" ht="15" customHeight="1" x14ac:dyDescent="0.3">
      <c r="B12" s="63">
        <v>2012</v>
      </c>
      <c r="C12" s="135">
        <v>187</v>
      </c>
      <c r="D12" s="135">
        <v>67</v>
      </c>
      <c r="E12" s="135">
        <v>12</v>
      </c>
      <c r="F12" s="135">
        <f t="shared" si="2"/>
        <v>266</v>
      </c>
      <c r="G12" s="135">
        <v>292</v>
      </c>
      <c r="H12" s="135">
        <v>188</v>
      </c>
      <c r="I12" s="135">
        <v>93</v>
      </c>
      <c r="J12" s="135">
        <f t="shared" si="3"/>
        <v>573</v>
      </c>
      <c r="K12" s="135">
        <f t="shared" si="4"/>
        <v>839</v>
      </c>
      <c r="L12" s="70"/>
    </row>
    <row r="13" spans="2:12" ht="15" customHeight="1" x14ac:dyDescent="0.3">
      <c r="B13" s="62">
        <v>2013</v>
      </c>
      <c r="C13" s="131">
        <v>192</v>
      </c>
      <c r="D13" s="131">
        <v>19</v>
      </c>
      <c r="E13" s="131">
        <v>2</v>
      </c>
      <c r="F13" s="131">
        <f t="shared" si="2"/>
        <v>213</v>
      </c>
      <c r="G13" s="131">
        <v>296</v>
      </c>
      <c r="H13" s="131">
        <v>175</v>
      </c>
      <c r="I13" s="131">
        <v>64</v>
      </c>
      <c r="J13" s="131">
        <f t="shared" si="3"/>
        <v>535</v>
      </c>
      <c r="K13" s="131">
        <f t="shared" si="4"/>
        <v>748</v>
      </c>
      <c r="L13" s="70"/>
    </row>
    <row r="14" spans="2:12" ht="15" customHeight="1" x14ac:dyDescent="0.3">
      <c r="B14" s="63">
        <v>2014</v>
      </c>
      <c r="C14" s="135">
        <v>215</v>
      </c>
      <c r="D14" s="135">
        <v>18</v>
      </c>
      <c r="E14" s="135">
        <v>2</v>
      </c>
      <c r="F14" s="135">
        <f t="shared" si="2"/>
        <v>235</v>
      </c>
      <c r="G14" s="135">
        <v>294</v>
      </c>
      <c r="H14" s="135">
        <v>170</v>
      </c>
      <c r="I14" s="135">
        <v>69</v>
      </c>
      <c r="J14" s="135">
        <f t="shared" si="3"/>
        <v>533</v>
      </c>
      <c r="K14" s="135">
        <f t="shared" si="4"/>
        <v>768</v>
      </c>
      <c r="L14" s="70"/>
    </row>
    <row r="15" spans="2:12" ht="15" customHeight="1" x14ac:dyDescent="0.3">
      <c r="B15" s="62">
        <v>2015</v>
      </c>
      <c r="C15" s="131">
        <v>228</v>
      </c>
      <c r="D15" s="131">
        <v>22</v>
      </c>
      <c r="E15" s="131">
        <v>2</v>
      </c>
      <c r="F15" s="131">
        <f t="shared" si="2"/>
        <v>252</v>
      </c>
      <c r="G15" s="131">
        <v>309</v>
      </c>
      <c r="H15" s="131">
        <v>156</v>
      </c>
      <c r="I15" s="131">
        <v>72</v>
      </c>
      <c r="J15" s="131">
        <f t="shared" si="3"/>
        <v>537</v>
      </c>
      <c r="K15" s="131">
        <f t="shared" si="4"/>
        <v>789</v>
      </c>
      <c r="L15" s="70"/>
    </row>
    <row r="16" spans="2:12" ht="15" customHeight="1" x14ac:dyDescent="0.3">
      <c r="B16" s="63">
        <v>2016</v>
      </c>
      <c r="C16" s="135">
        <v>235</v>
      </c>
      <c r="D16" s="135">
        <v>19</v>
      </c>
      <c r="E16" s="135">
        <v>2</v>
      </c>
      <c r="F16" s="135">
        <f t="shared" si="2"/>
        <v>256</v>
      </c>
      <c r="G16" s="135">
        <v>328</v>
      </c>
      <c r="H16" s="135">
        <v>149</v>
      </c>
      <c r="I16" s="135">
        <v>77</v>
      </c>
      <c r="J16" s="135">
        <f t="shared" si="3"/>
        <v>554</v>
      </c>
      <c r="K16" s="135">
        <f t="shared" si="4"/>
        <v>810</v>
      </c>
      <c r="L16" s="70"/>
    </row>
    <row r="17" spans="2:12" ht="15" customHeight="1" x14ac:dyDescent="0.3">
      <c r="B17" s="66">
        <v>2017</v>
      </c>
      <c r="C17" s="131">
        <v>243</v>
      </c>
      <c r="D17" s="131">
        <v>16</v>
      </c>
      <c r="E17" s="131">
        <v>2</v>
      </c>
      <c r="F17" s="131">
        <f t="shared" si="2"/>
        <v>261</v>
      </c>
      <c r="G17" s="131">
        <v>360</v>
      </c>
      <c r="H17" s="131">
        <v>149</v>
      </c>
      <c r="I17" s="131">
        <v>85</v>
      </c>
      <c r="J17" s="131">
        <f t="shared" si="3"/>
        <v>594</v>
      </c>
      <c r="K17" s="131">
        <f t="shared" si="4"/>
        <v>855</v>
      </c>
      <c r="L17" s="70"/>
    </row>
    <row r="18" spans="2:12" ht="15" customHeight="1" x14ac:dyDescent="0.3">
      <c r="B18" s="64">
        <v>2018</v>
      </c>
      <c r="C18" s="135">
        <v>213</v>
      </c>
      <c r="D18" s="135">
        <v>11</v>
      </c>
      <c r="E18" s="135">
        <v>2</v>
      </c>
      <c r="F18" s="135">
        <f t="shared" si="2"/>
        <v>226</v>
      </c>
      <c r="G18" s="135">
        <v>392</v>
      </c>
      <c r="H18" s="135">
        <v>120</v>
      </c>
      <c r="I18" s="135">
        <v>100</v>
      </c>
      <c r="J18" s="135">
        <f t="shared" si="3"/>
        <v>612</v>
      </c>
      <c r="K18" s="135">
        <f t="shared" si="4"/>
        <v>838</v>
      </c>
      <c r="L18" s="70"/>
    </row>
    <row r="19" spans="2:12" ht="15" customHeight="1" x14ac:dyDescent="0.3">
      <c r="B19" s="66">
        <v>2019</v>
      </c>
      <c r="C19" s="131">
        <v>216</v>
      </c>
      <c r="D19" s="131">
        <v>10</v>
      </c>
      <c r="E19" s="131">
        <v>2</v>
      </c>
      <c r="F19" s="131">
        <f t="shared" si="2"/>
        <v>228</v>
      </c>
      <c r="G19" s="131">
        <v>419</v>
      </c>
      <c r="H19" s="131">
        <v>120</v>
      </c>
      <c r="I19" s="131">
        <v>112</v>
      </c>
      <c r="J19" s="131">
        <f t="shared" si="3"/>
        <v>651</v>
      </c>
      <c r="K19" s="131">
        <f t="shared" si="4"/>
        <v>879</v>
      </c>
      <c r="L19" s="70"/>
    </row>
    <row r="20" spans="2:12" ht="15" customHeight="1" x14ac:dyDescent="0.3">
      <c r="B20" s="299">
        <v>2020</v>
      </c>
      <c r="C20" s="310">
        <v>200</v>
      </c>
      <c r="D20" s="310">
        <v>10</v>
      </c>
      <c r="E20" s="310">
        <v>0</v>
      </c>
      <c r="F20" s="310">
        <f t="shared" si="2"/>
        <v>210</v>
      </c>
      <c r="G20" s="310">
        <v>414</v>
      </c>
      <c r="H20" s="310">
        <v>115</v>
      </c>
      <c r="I20" s="310">
        <v>109</v>
      </c>
      <c r="J20" s="310">
        <f t="shared" si="3"/>
        <v>638</v>
      </c>
      <c r="K20" s="310">
        <f t="shared" si="4"/>
        <v>848</v>
      </c>
      <c r="L20" s="70"/>
    </row>
    <row r="21" spans="2:12" ht="15" customHeight="1" x14ac:dyDescent="0.3">
      <c r="B21" s="66">
        <v>2021</v>
      </c>
      <c r="C21" s="131">
        <v>213</v>
      </c>
      <c r="D21" s="131">
        <v>8</v>
      </c>
      <c r="E21" s="131">
        <v>0</v>
      </c>
      <c r="F21" s="131">
        <f t="shared" si="2"/>
        <v>221</v>
      </c>
      <c r="G21" s="131">
        <v>434</v>
      </c>
      <c r="H21" s="131">
        <v>111</v>
      </c>
      <c r="I21" s="131">
        <v>110</v>
      </c>
      <c r="J21" s="131">
        <f t="shared" si="3"/>
        <v>655</v>
      </c>
      <c r="K21" s="131">
        <f t="shared" si="4"/>
        <v>876</v>
      </c>
      <c r="L21" s="70"/>
    </row>
    <row r="22" spans="2:12" ht="15" customHeight="1" x14ac:dyDescent="0.3">
      <c r="B22" s="64">
        <v>2022</v>
      </c>
      <c r="C22" s="135">
        <v>219</v>
      </c>
      <c r="D22" s="135">
        <v>7</v>
      </c>
      <c r="E22" s="135">
        <v>0</v>
      </c>
      <c r="F22" s="135">
        <f>SUM(C22:E22)</f>
        <v>226</v>
      </c>
      <c r="G22" s="135">
        <v>469</v>
      </c>
      <c r="H22" s="135">
        <v>118</v>
      </c>
      <c r="I22" s="135">
        <v>122</v>
      </c>
      <c r="J22" s="135">
        <f>SUM(G22:I22)</f>
        <v>709</v>
      </c>
      <c r="K22" s="135">
        <f>+F22+J22</f>
        <v>935</v>
      </c>
      <c r="L22" s="70"/>
    </row>
    <row r="23" spans="2:12" ht="15" customHeight="1" x14ac:dyDescent="0.3">
      <c r="B23" s="66" t="s">
        <v>1</v>
      </c>
      <c r="C23" s="131">
        <v>225</v>
      </c>
      <c r="D23" s="131">
        <v>9</v>
      </c>
      <c r="E23" s="131">
        <v>0</v>
      </c>
      <c r="F23" s="131">
        <f>SUM(C23:E23)</f>
        <v>234</v>
      </c>
      <c r="G23" s="131">
        <v>494</v>
      </c>
      <c r="H23" s="131">
        <v>107</v>
      </c>
      <c r="I23" s="131">
        <v>133</v>
      </c>
      <c r="J23" s="131">
        <f>SUM(G23:I23)</f>
        <v>734</v>
      </c>
      <c r="K23" s="131">
        <f>+F23+J23</f>
        <v>968</v>
      </c>
      <c r="L23" s="70"/>
    </row>
    <row r="24" spans="2:12" ht="11.4" customHeight="1" x14ac:dyDescent="0.3">
      <c r="B24" s="139"/>
      <c r="C24" s="140"/>
      <c r="D24" s="140"/>
      <c r="E24" s="140"/>
      <c r="F24" s="140"/>
      <c r="G24" s="140"/>
      <c r="H24" s="140"/>
      <c r="I24" s="140"/>
      <c r="J24" s="140"/>
      <c r="K24" s="140"/>
      <c r="L24" s="70"/>
    </row>
    <row r="25" spans="2:12" ht="12.9" customHeight="1" x14ac:dyDescent="0.3">
      <c r="B25" s="53" t="s">
        <v>8</v>
      </c>
      <c r="C25" s="290"/>
      <c r="D25" s="290"/>
      <c r="E25" s="290"/>
      <c r="F25" s="290"/>
      <c r="G25" s="290"/>
      <c r="H25" s="290"/>
      <c r="I25" s="290"/>
      <c r="J25" s="290"/>
      <c r="K25" s="290"/>
      <c r="L25" s="70"/>
    </row>
    <row r="26" spans="2:12" ht="15" customHeight="1" x14ac:dyDescent="0.3">
      <c r="B26" s="340">
        <v>2024</v>
      </c>
      <c r="C26" s="363">
        <v>239</v>
      </c>
      <c r="D26" s="363">
        <v>7</v>
      </c>
      <c r="E26" s="363">
        <v>0</v>
      </c>
      <c r="F26" s="363">
        <f>SUM(C26:E26)</f>
        <v>246</v>
      </c>
      <c r="G26" s="363">
        <v>516</v>
      </c>
      <c r="H26" s="363">
        <v>107</v>
      </c>
      <c r="I26" s="363">
        <v>140</v>
      </c>
      <c r="J26" s="363">
        <f>SUM(G26:I26)</f>
        <v>763</v>
      </c>
      <c r="K26" s="363">
        <f>+F26+J26</f>
        <v>1009</v>
      </c>
      <c r="L26" s="70"/>
    </row>
    <row r="27" spans="2:12" ht="10.35" customHeight="1" x14ac:dyDescent="0.3">
      <c r="B27" s="64"/>
      <c r="C27" s="135"/>
      <c r="D27" s="135"/>
      <c r="E27" s="135"/>
      <c r="F27" s="135"/>
      <c r="G27" s="135"/>
      <c r="H27" s="135"/>
      <c r="I27" s="135"/>
      <c r="J27" s="135"/>
      <c r="K27" s="135"/>
      <c r="L27" s="70"/>
    </row>
    <row r="28" spans="2:12" ht="15" customHeight="1" x14ac:dyDescent="0.3">
      <c r="B28" s="66">
        <v>2025</v>
      </c>
      <c r="C28" s="131">
        <v>242</v>
      </c>
      <c r="D28" s="131">
        <v>5</v>
      </c>
      <c r="E28" s="131">
        <v>0</v>
      </c>
      <c r="F28" s="131">
        <f>SUM(C28:E28)</f>
        <v>247</v>
      </c>
      <c r="G28" s="131">
        <v>538</v>
      </c>
      <c r="H28" s="131">
        <v>107</v>
      </c>
      <c r="I28" s="131">
        <v>143</v>
      </c>
      <c r="J28" s="131">
        <f>SUM(G28:I28)</f>
        <v>788</v>
      </c>
      <c r="K28" s="131">
        <f>+F28+J28</f>
        <v>1035</v>
      </c>
      <c r="L28" s="70"/>
    </row>
    <row r="29" spans="2:12" ht="15" customHeight="1" x14ac:dyDescent="0.3">
      <c r="B29" s="64">
        <v>2026</v>
      </c>
      <c r="C29" s="135">
        <v>256</v>
      </c>
      <c r="D29" s="135">
        <v>3</v>
      </c>
      <c r="E29" s="135">
        <v>0</v>
      </c>
      <c r="F29" s="135">
        <f>SUM(C29:E29)</f>
        <v>259</v>
      </c>
      <c r="G29" s="135">
        <v>572</v>
      </c>
      <c r="H29" s="135">
        <v>107</v>
      </c>
      <c r="I29" s="135">
        <v>143</v>
      </c>
      <c r="J29" s="135">
        <f>SUM(G29:I29)</f>
        <v>822</v>
      </c>
      <c r="K29" s="135">
        <f>+F29+J29</f>
        <v>1081</v>
      </c>
      <c r="L29" s="70"/>
    </row>
    <row r="30" spans="2:12" ht="15" customHeight="1" x14ac:dyDescent="0.3">
      <c r="B30" s="66">
        <v>2027</v>
      </c>
      <c r="C30" s="131">
        <v>267</v>
      </c>
      <c r="D30" s="131">
        <v>2</v>
      </c>
      <c r="E30" s="131">
        <v>0</v>
      </c>
      <c r="F30" s="131">
        <f>SUM(C30:E30)</f>
        <v>269</v>
      </c>
      <c r="G30" s="131">
        <v>606</v>
      </c>
      <c r="H30" s="131">
        <v>107</v>
      </c>
      <c r="I30" s="131">
        <v>143</v>
      </c>
      <c r="J30" s="131">
        <f>SUM(G30:I30)</f>
        <v>856</v>
      </c>
      <c r="K30" s="131">
        <f>+F30+J30</f>
        <v>1125</v>
      </c>
      <c r="L30" s="70"/>
    </row>
    <row r="31" spans="2:12" ht="15" customHeight="1" x14ac:dyDescent="0.3">
      <c r="B31" s="64">
        <v>2028</v>
      </c>
      <c r="C31" s="135">
        <v>290</v>
      </c>
      <c r="D31" s="135">
        <v>2</v>
      </c>
      <c r="E31" s="135">
        <v>0</v>
      </c>
      <c r="F31" s="135">
        <f>SUM(C31:E31)</f>
        <v>292</v>
      </c>
      <c r="G31" s="135">
        <v>633</v>
      </c>
      <c r="H31" s="135">
        <v>107</v>
      </c>
      <c r="I31" s="135">
        <v>143</v>
      </c>
      <c r="J31" s="135">
        <f>SUM(G31:I31)</f>
        <v>883</v>
      </c>
      <c r="K31" s="135">
        <f>+F31+J31</f>
        <v>1175</v>
      </c>
      <c r="L31" s="70"/>
    </row>
    <row r="32" spans="2:12" ht="15" customHeight="1" x14ac:dyDescent="0.3">
      <c r="B32" s="66">
        <v>2029</v>
      </c>
      <c r="C32" s="131">
        <v>310</v>
      </c>
      <c r="D32" s="131">
        <v>0</v>
      </c>
      <c r="E32" s="131">
        <v>0</v>
      </c>
      <c r="F32" s="131">
        <f>SUM(C32:E32)</f>
        <v>310</v>
      </c>
      <c r="G32" s="131">
        <v>664</v>
      </c>
      <c r="H32" s="131">
        <v>107</v>
      </c>
      <c r="I32" s="131">
        <v>143</v>
      </c>
      <c r="J32" s="131">
        <f>SUM(G32:I32)</f>
        <v>914</v>
      </c>
      <c r="K32" s="131">
        <f>+F32+J32</f>
        <v>1224</v>
      </c>
      <c r="L32" s="70"/>
    </row>
    <row r="33" spans="2:12" ht="10.35" customHeight="1" x14ac:dyDescent="0.3">
      <c r="B33" s="64"/>
      <c r="C33" s="135"/>
      <c r="D33" s="135"/>
      <c r="E33" s="135"/>
      <c r="F33" s="135"/>
      <c r="G33" s="135"/>
      <c r="H33" s="135"/>
      <c r="I33" s="135"/>
      <c r="J33" s="135"/>
      <c r="K33" s="135"/>
      <c r="L33" s="70"/>
    </row>
    <row r="34" spans="2:12" ht="15" customHeight="1" x14ac:dyDescent="0.3">
      <c r="B34" s="64">
        <v>2030</v>
      </c>
      <c r="C34" s="135">
        <v>328</v>
      </c>
      <c r="D34" s="135">
        <v>0</v>
      </c>
      <c r="E34" s="135">
        <v>0</v>
      </c>
      <c r="F34" s="135">
        <f>SUM(C34:E34)</f>
        <v>328</v>
      </c>
      <c r="G34" s="135">
        <v>695</v>
      </c>
      <c r="H34" s="135">
        <v>107</v>
      </c>
      <c r="I34" s="135">
        <v>143</v>
      </c>
      <c r="J34" s="135">
        <f>SUM(G34:I34)</f>
        <v>945</v>
      </c>
      <c r="K34" s="135">
        <f>+F34+J34</f>
        <v>1273</v>
      </c>
      <c r="L34" s="70"/>
    </row>
    <row r="35" spans="2:12" ht="15" customHeight="1" x14ac:dyDescent="0.3">
      <c r="B35" s="66">
        <v>2031</v>
      </c>
      <c r="C35" s="131">
        <v>333</v>
      </c>
      <c r="D35" s="131">
        <v>0</v>
      </c>
      <c r="E35" s="131">
        <v>0</v>
      </c>
      <c r="F35" s="131">
        <f>SUM(C35:E35)</f>
        <v>333</v>
      </c>
      <c r="G35" s="131">
        <v>727</v>
      </c>
      <c r="H35" s="131">
        <v>107</v>
      </c>
      <c r="I35" s="131">
        <v>143</v>
      </c>
      <c r="J35" s="131">
        <f>SUM(G35:I35)</f>
        <v>977</v>
      </c>
      <c r="K35" s="131">
        <f>+F35+J35</f>
        <v>1310</v>
      </c>
      <c r="L35" s="70"/>
    </row>
    <row r="36" spans="2:12" ht="15" customHeight="1" x14ac:dyDescent="0.3">
      <c r="B36" s="64">
        <v>2032</v>
      </c>
      <c r="C36" s="135">
        <v>334</v>
      </c>
      <c r="D36" s="135">
        <v>0</v>
      </c>
      <c r="E36" s="135">
        <v>0</v>
      </c>
      <c r="F36" s="135">
        <f>SUM(C36:E36)</f>
        <v>334</v>
      </c>
      <c r="G36" s="135">
        <v>764</v>
      </c>
      <c r="H36" s="135">
        <v>107</v>
      </c>
      <c r="I36" s="135">
        <v>143</v>
      </c>
      <c r="J36" s="135">
        <f>SUM(G36:I36)</f>
        <v>1014</v>
      </c>
      <c r="K36" s="135">
        <f>+F36+J36</f>
        <v>1348</v>
      </c>
      <c r="L36" s="70"/>
    </row>
    <row r="37" spans="2:12" ht="15" customHeight="1" x14ac:dyDescent="0.3">
      <c r="B37" s="66">
        <v>2033</v>
      </c>
      <c r="C37" s="131">
        <v>328</v>
      </c>
      <c r="D37" s="131">
        <v>0</v>
      </c>
      <c r="E37" s="131">
        <v>0</v>
      </c>
      <c r="F37" s="131">
        <f>SUM(C37:E37)</f>
        <v>328</v>
      </c>
      <c r="G37" s="131">
        <v>798</v>
      </c>
      <c r="H37" s="131">
        <v>107</v>
      </c>
      <c r="I37" s="131">
        <v>143</v>
      </c>
      <c r="J37" s="131">
        <f>SUM(G37:I37)</f>
        <v>1048</v>
      </c>
      <c r="K37" s="131">
        <f>+F37+J37</f>
        <v>1376</v>
      </c>
      <c r="L37" s="70"/>
    </row>
    <row r="38" spans="2:12" ht="15" customHeight="1" x14ac:dyDescent="0.3">
      <c r="B38" s="64">
        <v>2034</v>
      </c>
      <c r="C38" s="135">
        <v>333</v>
      </c>
      <c r="D38" s="135">
        <v>0</v>
      </c>
      <c r="E38" s="135">
        <v>0</v>
      </c>
      <c r="F38" s="135">
        <f>SUM(C38:E38)</f>
        <v>333</v>
      </c>
      <c r="G38" s="135">
        <v>838</v>
      </c>
      <c r="H38" s="135">
        <v>107</v>
      </c>
      <c r="I38" s="135">
        <v>142</v>
      </c>
      <c r="J38" s="135">
        <f>SUM(G38:I38)</f>
        <v>1087</v>
      </c>
      <c r="K38" s="135">
        <f>+F38+J38</f>
        <v>1420</v>
      </c>
      <c r="L38" s="70"/>
    </row>
    <row r="39" spans="2:12" ht="10.35" customHeight="1" x14ac:dyDescent="0.3">
      <c r="B39" s="67"/>
      <c r="C39" s="140"/>
      <c r="D39" s="140"/>
      <c r="E39" s="140"/>
      <c r="F39" s="140"/>
      <c r="G39" s="140"/>
      <c r="H39" s="140"/>
      <c r="I39" s="140"/>
      <c r="J39" s="140"/>
      <c r="K39" s="140"/>
      <c r="L39" s="70"/>
    </row>
    <row r="40" spans="2:12" ht="15" customHeight="1" x14ac:dyDescent="0.3">
      <c r="B40" s="66">
        <v>2035</v>
      </c>
      <c r="C40" s="131">
        <v>324</v>
      </c>
      <c r="D40" s="131">
        <v>0</v>
      </c>
      <c r="E40" s="131">
        <v>0</v>
      </c>
      <c r="F40" s="131">
        <f>SUM(C40:E40)</f>
        <v>324</v>
      </c>
      <c r="G40" s="131">
        <v>884</v>
      </c>
      <c r="H40" s="131">
        <v>104</v>
      </c>
      <c r="I40" s="131">
        <v>138</v>
      </c>
      <c r="J40" s="131">
        <f>SUM(G40:I40)</f>
        <v>1126</v>
      </c>
      <c r="K40" s="131">
        <f>+F40+J40</f>
        <v>1450</v>
      </c>
      <c r="L40" s="70"/>
    </row>
    <row r="41" spans="2:12" ht="15" customHeight="1" x14ac:dyDescent="0.3">
      <c r="B41" s="64">
        <v>2036</v>
      </c>
      <c r="C41" s="135">
        <v>318</v>
      </c>
      <c r="D41" s="135">
        <v>0</v>
      </c>
      <c r="E41" s="135">
        <v>0</v>
      </c>
      <c r="F41" s="135">
        <f>SUM(C41:E41)</f>
        <v>318</v>
      </c>
      <c r="G41" s="135">
        <v>955</v>
      </c>
      <c r="H41" s="135">
        <v>87</v>
      </c>
      <c r="I41" s="135">
        <v>131</v>
      </c>
      <c r="J41" s="135">
        <f>SUM(G41:I41)</f>
        <v>1173</v>
      </c>
      <c r="K41" s="135">
        <f>+F41+J41</f>
        <v>1491</v>
      </c>
      <c r="L41" s="70"/>
    </row>
    <row r="42" spans="2:12" ht="15" customHeight="1" x14ac:dyDescent="0.3">
      <c r="B42" s="66">
        <v>2037</v>
      </c>
      <c r="C42" s="131">
        <v>315</v>
      </c>
      <c r="D42" s="131">
        <v>0</v>
      </c>
      <c r="E42" s="131">
        <v>0</v>
      </c>
      <c r="F42" s="131">
        <f>SUM(C42:E42)</f>
        <v>315</v>
      </c>
      <c r="G42" s="131">
        <v>1057</v>
      </c>
      <c r="H42" s="131">
        <v>58</v>
      </c>
      <c r="I42" s="131">
        <v>127</v>
      </c>
      <c r="J42" s="131">
        <f>SUM(G42:I42)</f>
        <v>1242</v>
      </c>
      <c r="K42" s="131">
        <f>+F42+J42</f>
        <v>1557</v>
      </c>
      <c r="L42" s="70"/>
    </row>
    <row r="43" spans="2:12" ht="15" customHeight="1" x14ac:dyDescent="0.3">
      <c r="B43" s="64">
        <v>2038</v>
      </c>
      <c r="C43" s="135">
        <v>303</v>
      </c>
      <c r="D43" s="135">
        <v>0</v>
      </c>
      <c r="E43" s="135">
        <v>0</v>
      </c>
      <c r="F43" s="135">
        <f>SUM(C43:E43)</f>
        <v>303</v>
      </c>
      <c r="G43" s="135">
        <v>1139</v>
      </c>
      <c r="H43" s="135">
        <v>41</v>
      </c>
      <c r="I43" s="135">
        <v>119</v>
      </c>
      <c r="J43" s="135">
        <f>SUM(G43:I43)</f>
        <v>1299</v>
      </c>
      <c r="K43" s="135">
        <f>+F43+J43</f>
        <v>1602</v>
      </c>
      <c r="L43" s="70"/>
    </row>
    <row r="44" spans="2:12" ht="15" customHeight="1" x14ac:dyDescent="0.3">
      <c r="B44" s="66">
        <v>2039</v>
      </c>
      <c r="C44" s="131">
        <v>294</v>
      </c>
      <c r="D44" s="131">
        <v>0</v>
      </c>
      <c r="E44" s="131">
        <v>0</v>
      </c>
      <c r="F44" s="131">
        <f>SUM(C44:E44)</f>
        <v>294</v>
      </c>
      <c r="G44" s="131">
        <v>1191</v>
      </c>
      <c r="H44" s="131">
        <v>32</v>
      </c>
      <c r="I44" s="131">
        <v>116</v>
      </c>
      <c r="J44" s="131">
        <f>SUM(G44:I44)</f>
        <v>1339</v>
      </c>
      <c r="K44" s="131">
        <f>+F44+J44</f>
        <v>1633</v>
      </c>
      <c r="L44" s="70"/>
    </row>
    <row r="45" spans="2:12" ht="10.35" customHeight="1" x14ac:dyDescent="0.3">
      <c r="B45" s="64"/>
      <c r="C45" s="135"/>
      <c r="D45" s="135"/>
      <c r="E45" s="135"/>
      <c r="F45" s="135"/>
      <c r="G45" s="135"/>
      <c r="H45" s="135"/>
      <c r="I45" s="135"/>
      <c r="J45" s="135"/>
      <c r="K45" s="135"/>
      <c r="L45" s="70"/>
    </row>
    <row r="46" spans="2:12" ht="15" customHeight="1" x14ac:dyDescent="0.3">
      <c r="B46" s="64">
        <v>2040</v>
      </c>
      <c r="C46" s="135">
        <v>293</v>
      </c>
      <c r="D46" s="135">
        <v>0</v>
      </c>
      <c r="E46" s="135">
        <v>0</v>
      </c>
      <c r="F46" s="135">
        <f>SUM(C46:E46)</f>
        <v>293</v>
      </c>
      <c r="G46" s="135">
        <v>1241</v>
      </c>
      <c r="H46" s="135">
        <v>25</v>
      </c>
      <c r="I46" s="135">
        <v>115</v>
      </c>
      <c r="J46" s="135">
        <f>SUM(G46:I46)</f>
        <v>1381</v>
      </c>
      <c r="K46" s="135">
        <f>+F46+J46</f>
        <v>1674</v>
      </c>
      <c r="L46" s="70"/>
    </row>
    <row r="47" spans="2:12" ht="15" customHeight="1" x14ac:dyDescent="0.3">
      <c r="B47" s="66">
        <v>2041</v>
      </c>
      <c r="C47" s="131">
        <v>294</v>
      </c>
      <c r="D47" s="131">
        <v>0</v>
      </c>
      <c r="E47" s="131">
        <v>0</v>
      </c>
      <c r="F47" s="131">
        <f>SUM(C47:E47)</f>
        <v>294</v>
      </c>
      <c r="G47" s="131">
        <v>1299</v>
      </c>
      <c r="H47" s="131">
        <v>17</v>
      </c>
      <c r="I47" s="131">
        <v>114</v>
      </c>
      <c r="J47" s="131">
        <f>SUM(G47:I47)</f>
        <v>1430</v>
      </c>
      <c r="K47" s="131">
        <f>+F47+J47</f>
        <v>1724</v>
      </c>
      <c r="L47" s="70"/>
    </row>
    <row r="48" spans="2:12" ht="15" customHeight="1" x14ac:dyDescent="0.3">
      <c r="B48" s="64">
        <v>2042</v>
      </c>
      <c r="C48" s="135">
        <v>283</v>
      </c>
      <c r="D48" s="135">
        <v>0</v>
      </c>
      <c r="E48" s="135">
        <v>0</v>
      </c>
      <c r="F48" s="135">
        <f>SUM(C48:E48)</f>
        <v>283</v>
      </c>
      <c r="G48" s="135">
        <v>1356</v>
      </c>
      <c r="H48" s="135">
        <v>13</v>
      </c>
      <c r="I48" s="135">
        <v>110</v>
      </c>
      <c r="J48" s="135">
        <f>SUM(G48:I48)</f>
        <v>1479</v>
      </c>
      <c r="K48" s="135">
        <f>+F48+J48</f>
        <v>1762</v>
      </c>
      <c r="L48" s="70"/>
    </row>
    <row r="49" spans="2:12" ht="15" customHeight="1" x14ac:dyDescent="0.3">
      <c r="B49" s="66">
        <v>2043</v>
      </c>
      <c r="C49" s="131">
        <v>288</v>
      </c>
      <c r="D49" s="131">
        <v>0</v>
      </c>
      <c r="E49" s="131">
        <v>0</v>
      </c>
      <c r="F49" s="131">
        <f>SUM(C49:E49)</f>
        <v>288</v>
      </c>
      <c r="G49" s="131">
        <v>1431</v>
      </c>
      <c r="H49" s="131">
        <v>9</v>
      </c>
      <c r="I49" s="131">
        <v>103</v>
      </c>
      <c r="J49" s="131">
        <f>SUM(G49:I49)</f>
        <v>1543</v>
      </c>
      <c r="K49" s="131">
        <f>+F49+J49</f>
        <v>1831</v>
      </c>
      <c r="L49" s="70"/>
    </row>
    <row r="50" spans="2:12" ht="15" customHeight="1" x14ac:dyDescent="0.3">
      <c r="B50" s="64">
        <v>2044</v>
      </c>
      <c r="C50" s="135">
        <v>292</v>
      </c>
      <c r="D50" s="135">
        <v>0</v>
      </c>
      <c r="E50" s="135">
        <v>0</v>
      </c>
      <c r="F50" s="135">
        <f>SUM(C50:E50)</f>
        <v>292</v>
      </c>
      <c r="G50" s="135">
        <v>1505</v>
      </c>
      <c r="H50" s="135">
        <v>5</v>
      </c>
      <c r="I50" s="135">
        <v>97</v>
      </c>
      <c r="J50" s="135">
        <f>SUM(G50:I50)</f>
        <v>1607</v>
      </c>
      <c r="K50" s="135">
        <f>+F50+J50</f>
        <v>1899</v>
      </c>
      <c r="L50" s="70"/>
    </row>
    <row r="51" spans="2:12" ht="9.6" customHeight="1" x14ac:dyDescent="0.3">
      <c r="B51" s="67"/>
      <c r="C51" s="144"/>
      <c r="D51" s="144"/>
      <c r="E51" s="144"/>
      <c r="F51" s="144"/>
      <c r="G51" s="144"/>
      <c r="H51" s="144"/>
      <c r="I51" s="144"/>
      <c r="J51" s="144"/>
      <c r="K51" s="144"/>
      <c r="L51" s="70"/>
    </row>
    <row r="52" spans="2:12" ht="15.6" customHeight="1" x14ac:dyDescent="0.3">
      <c r="B52" s="248" t="s">
        <v>9</v>
      </c>
      <c r="C52" s="150"/>
      <c r="D52" s="150"/>
      <c r="E52" s="150"/>
      <c r="F52" s="150"/>
      <c r="G52" s="150"/>
      <c r="H52" s="150"/>
      <c r="I52" s="150"/>
      <c r="J52" s="150"/>
      <c r="K52" s="150"/>
      <c r="L52" s="70"/>
    </row>
    <row r="53" spans="2:12" ht="15" customHeight="1" x14ac:dyDescent="0.3">
      <c r="B53" s="64" t="s">
        <v>10</v>
      </c>
      <c r="C53" s="68">
        <f>RATE(2023-2010,,-C10,C23)</f>
        <v>3.0110774665771653E-2</v>
      </c>
      <c r="D53" s="68">
        <f t="shared" ref="D53" si="5">RATE(2023-2010,,-D10,D23)</f>
        <v>-0.17158708825407301</v>
      </c>
      <c r="E53" s="68" t="s">
        <v>121</v>
      </c>
      <c r="F53" s="68">
        <f t="shared" ref="F53:K53" si="6">RATE(2023-2010,,-F10,F23)</f>
        <v>-1.5845378721855454E-2</v>
      </c>
      <c r="G53" s="68">
        <f t="shared" si="6"/>
        <v>4.9074272540856792E-2</v>
      </c>
      <c r="H53" s="68">
        <f t="shared" si="6"/>
        <v>-4.6975342844617643E-2</v>
      </c>
      <c r="I53" s="68">
        <f t="shared" si="6"/>
        <v>2.457701350816267E-2</v>
      </c>
      <c r="J53" s="68">
        <f t="shared" si="6"/>
        <v>2.0751390803658402E-2</v>
      </c>
      <c r="K53" s="68">
        <f t="shared" si="6"/>
        <v>1.0049835927071538E-2</v>
      </c>
      <c r="L53" s="70"/>
    </row>
    <row r="54" spans="2:12" ht="15" customHeight="1" x14ac:dyDescent="0.3">
      <c r="B54" s="66" t="s">
        <v>2</v>
      </c>
      <c r="C54" s="69">
        <f>RATE(2024-2023,,-C23,C26)</f>
        <v>6.2222222222222151E-2</v>
      </c>
      <c r="D54" s="69">
        <f t="shared" ref="D54" si="7">RATE(2024-2023,,-D23,D26)</f>
        <v>-0.22222222222222221</v>
      </c>
      <c r="E54" s="69" t="s">
        <v>121</v>
      </c>
      <c r="F54" s="69">
        <f t="shared" ref="F54:K54" si="8">RATE(2024-2023,,-F23,F26)</f>
        <v>5.1282051282051155E-2</v>
      </c>
      <c r="G54" s="69">
        <f t="shared" si="8"/>
        <v>4.4534412955465653E-2</v>
      </c>
      <c r="H54" s="69">
        <f t="shared" si="8"/>
        <v>6.1347604047627791E-17</v>
      </c>
      <c r="I54" s="69">
        <f t="shared" si="8"/>
        <v>5.2631578947368286E-2</v>
      </c>
      <c r="J54" s="69">
        <f t="shared" si="8"/>
        <v>3.950953678474118E-2</v>
      </c>
      <c r="K54" s="69">
        <f t="shared" si="8"/>
        <v>4.2355371900826388E-2</v>
      </c>
      <c r="L54" s="70"/>
    </row>
    <row r="55" spans="2:12" ht="15" customHeight="1" x14ac:dyDescent="0.3">
      <c r="B55" s="64" t="s">
        <v>3</v>
      </c>
      <c r="C55" s="68">
        <f>RATE(2034-2024,,-C26,C38)</f>
        <v>3.3724080541830355E-2</v>
      </c>
      <c r="D55" s="68" t="s">
        <v>121</v>
      </c>
      <c r="E55" s="68" t="s">
        <v>121</v>
      </c>
      <c r="F55" s="68">
        <f t="shared" ref="F55:K55" si="9">RATE(2034-2024,,-F26,F38)</f>
        <v>3.0744230702401565E-2</v>
      </c>
      <c r="G55" s="68">
        <f t="shared" si="9"/>
        <v>4.968606473762667E-2</v>
      </c>
      <c r="H55" s="68">
        <f t="shared" si="9"/>
        <v>4.7316810805322628E-16</v>
      </c>
      <c r="I55" s="68">
        <f t="shared" si="9"/>
        <v>1.4194699943811979E-3</v>
      </c>
      <c r="J55" s="68">
        <f t="shared" si="9"/>
        <v>3.6025632766400341E-2</v>
      </c>
      <c r="K55" s="68">
        <f t="shared" si="9"/>
        <v>3.4760204110715537E-2</v>
      </c>
      <c r="L55" s="70"/>
    </row>
    <row r="56" spans="2:12" ht="15" customHeight="1" x14ac:dyDescent="0.3">
      <c r="B56" s="66" t="s">
        <v>4</v>
      </c>
      <c r="C56" s="69">
        <f>RATE(2044-2024,,-C26,C50)</f>
        <v>1.0064825560661798E-2</v>
      </c>
      <c r="D56" s="69" t="s">
        <v>121</v>
      </c>
      <c r="E56" s="69" t="s">
        <v>121</v>
      </c>
      <c r="F56" s="69">
        <f t="shared" ref="F56:K56" si="10">RATE(2044-2024,,-F26,F50)</f>
        <v>8.6079504786172583E-3</v>
      </c>
      <c r="G56" s="69">
        <f t="shared" si="10"/>
        <v>5.4980275542566348E-2</v>
      </c>
      <c r="H56" s="69">
        <f t="shared" si="10"/>
        <v>-0.14201575840427466</v>
      </c>
      <c r="I56" s="69">
        <f t="shared" si="10"/>
        <v>-1.8179298378634738E-2</v>
      </c>
      <c r="J56" s="69">
        <f t="shared" si="10"/>
        <v>3.7945539623144058E-2</v>
      </c>
      <c r="K56" s="69">
        <f t="shared" si="10"/>
        <v>3.212355581814378E-2</v>
      </c>
      <c r="L56" s="70"/>
    </row>
    <row r="57" spans="2:12" x14ac:dyDescent="0.3">
      <c r="B57" s="50" t="s">
        <v>122</v>
      </c>
      <c r="C57" s="51"/>
      <c r="D57" s="37"/>
      <c r="E57" s="37"/>
      <c r="F57" s="37"/>
      <c r="G57" s="37"/>
      <c r="H57" s="37"/>
      <c r="I57" s="37"/>
      <c r="J57" s="37"/>
      <c r="K57" s="37"/>
    </row>
  </sheetData>
  <printOptions horizontalCentered="1"/>
  <pageMargins left="0.7" right="0.7" top="0.75" bottom="0.75" header="0.3" footer="0.3"/>
  <pageSetup scale="69" orientation="landscape" r:id="rId1"/>
  <ignoredErrors>
    <ignoredError sqref="F51:I51 J10 F50 F22 F38 F40:F44 F46:F49" formulaRange="1"/>
    <ignoredError sqref="F28:F32 F24:J25 F11:J21 F26 J26 F34:F37" formulaRange="1" unlockedFormula="1"/>
    <ignoredError sqref="J28:J32 J34:J37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B1:M59"/>
  <sheetViews>
    <sheetView showGridLines="0" zoomScale="70" zoomScaleNormal="70" workbookViewId="0">
      <pane ySplit="10" topLeftCell="A22" activePane="bottomLeft" state="frozen"/>
      <selection activeCell="L1" sqref="L1"/>
      <selection pane="bottomLeft" activeCell="N1" sqref="N1"/>
    </sheetView>
  </sheetViews>
  <sheetFormatPr defaultColWidth="9.109375" defaultRowHeight="14.4" x14ac:dyDescent="0.3"/>
  <cols>
    <col min="1" max="1" width="9.109375" style="2"/>
    <col min="2" max="2" width="17.5546875" style="14" customWidth="1"/>
    <col min="3" max="3" width="13" style="14" customWidth="1"/>
    <col min="4" max="4" width="11" style="14" customWidth="1"/>
    <col min="5" max="5" width="10.6640625" style="14" customWidth="1"/>
    <col min="6" max="6" width="12.88671875" style="14" customWidth="1"/>
    <col min="7" max="7" width="10.109375" style="14" customWidth="1"/>
    <col min="8" max="8" width="10.44140625" style="14" customWidth="1"/>
    <col min="9" max="9" width="12.109375" style="14" customWidth="1"/>
    <col min="10" max="10" width="9.109375" style="14"/>
    <col min="11" max="11" width="14.5546875" style="14" customWidth="1"/>
    <col min="12" max="12" width="11.44140625" style="14" bestFit="1" customWidth="1"/>
    <col min="13" max="16384" width="9.109375" style="2"/>
  </cols>
  <sheetData>
    <row r="1" spans="2:13" ht="18" x14ac:dyDescent="0.35">
      <c r="B1" s="16" t="s">
        <v>125</v>
      </c>
      <c r="C1" s="16"/>
      <c r="D1" s="16"/>
      <c r="E1" s="16"/>
      <c r="F1" s="16"/>
      <c r="G1" s="16"/>
      <c r="H1" s="16"/>
      <c r="I1" s="16"/>
      <c r="J1" s="16"/>
      <c r="K1" s="16"/>
    </row>
    <row r="2" spans="2:13" ht="26.4" customHeight="1" x14ac:dyDescent="0.4">
      <c r="B2" s="11" t="s">
        <v>126</v>
      </c>
      <c r="C2" s="11"/>
      <c r="D2" s="11"/>
      <c r="E2" s="11"/>
      <c r="F2" s="11"/>
      <c r="G2" s="11"/>
      <c r="H2" s="11"/>
      <c r="I2" s="11"/>
      <c r="J2" s="11"/>
      <c r="K2" s="13"/>
    </row>
    <row r="3" spans="2:13" ht="24" customHeight="1" x14ac:dyDescent="0.4">
      <c r="B3" s="11" t="s">
        <v>127</v>
      </c>
      <c r="C3" s="11"/>
      <c r="D3" s="11"/>
      <c r="E3" s="11"/>
      <c r="F3" s="11"/>
      <c r="G3" s="11"/>
      <c r="H3" s="11"/>
      <c r="I3" s="11"/>
      <c r="J3" s="11"/>
      <c r="K3" s="11"/>
      <c r="M3" s="339"/>
    </row>
    <row r="4" spans="2:13" ht="15.6" x14ac:dyDescent="0.3">
      <c r="B4" s="17" t="s">
        <v>128</v>
      </c>
      <c r="C4" s="18"/>
      <c r="D4" s="18"/>
      <c r="E4" s="18"/>
      <c r="F4" s="18"/>
      <c r="G4" s="18"/>
      <c r="H4" s="18"/>
      <c r="I4" s="18"/>
      <c r="J4" s="18"/>
      <c r="K4" s="18"/>
    </row>
    <row r="5" spans="2:13" ht="9" customHeight="1" x14ac:dyDescent="0.3"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2:13" ht="18" customHeight="1" x14ac:dyDescent="0.3">
      <c r="B6" s="97"/>
      <c r="C6" s="251" t="s">
        <v>129</v>
      </c>
      <c r="D6" s="251"/>
      <c r="E6" s="251"/>
      <c r="F6" s="251"/>
      <c r="G6" s="251"/>
      <c r="H6" s="98" t="s">
        <v>130</v>
      </c>
      <c r="I6" s="98"/>
      <c r="J6" s="98"/>
      <c r="K6" s="37"/>
      <c r="L6" s="70"/>
    </row>
    <row r="7" spans="2:13" ht="18" customHeight="1" x14ac:dyDescent="0.3">
      <c r="B7" s="97"/>
      <c r="C7" s="251" t="s">
        <v>131</v>
      </c>
      <c r="D7" s="251"/>
      <c r="E7" s="251"/>
      <c r="F7" s="97"/>
      <c r="G7" s="164"/>
      <c r="H7" s="97"/>
      <c r="I7" s="97"/>
      <c r="J7" s="97"/>
      <c r="K7" s="164"/>
      <c r="L7" s="70"/>
    </row>
    <row r="8" spans="2:13" ht="30.15" customHeight="1" x14ac:dyDescent="0.3">
      <c r="B8" s="97" t="s">
        <v>7</v>
      </c>
      <c r="C8" s="98" t="s">
        <v>17</v>
      </c>
      <c r="D8" s="98" t="s">
        <v>99</v>
      </c>
      <c r="E8" s="266" t="s">
        <v>19</v>
      </c>
      <c r="F8" s="265" t="s">
        <v>132</v>
      </c>
      <c r="G8" s="266" t="s">
        <v>19</v>
      </c>
      <c r="H8" s="265" t="s">
        <v>133</v>
      </c>
      <c r="I8" s="265" t="s">
        <v>132</v>
      </c>
      <c r="J8" s="266" t="s">
        <v>19</v>
      </c>
      <c r="K8" s="257" t="s">
        <v>134</v>
      </c>
      <c r="L8" s="70"/>
    </row>
    <row r="9" spans="2:13" ht="15" customHeight="1" x14ac:dyDescent="0.3">
      <c r="B9" s="53" t="s">
        <v>0</v>
      </c>
      <c r="C9" s="282"/>
      <c r="D9" s="282"/>
      <c r="E9" s="283"/>
      <c r="F9" s="282"/>
      <c r="G9" s="297"/>
      <c r="H9" s="298"/>
      <c r="I9" s="298"/>
      <c r="J9" s="297"/>
      <c r="K9" s="297"/>
      <c r="L9" s="70"/>
    </row>
    <row r="10" spans="2:13" ht="15" customHeight="1" x14ac:dyDescent="0.3">
      <c r="B10" s="63">
        <v>2010</v>
      </c>
      <c r="C10" s="106">
        <v>12036.20766</v>
      </c>
      <c r="D10" s="105">
        <v>6315.2557000000006</v>
      </c>
      <c r="E10" s="104">
        <v>18351.463360000002</v>
      </c>
      <c r="F10" s="105">
        <v>1434.8345935</v>
      </c>
      <c r="G10" s="104">
        <f>E10+F10</f>
        <v>19786.297953500001</v>
      </c>
      <c r="H10" s="106">
        <v>2</v>
      </c>
      <c r="I10" s="105">
        <v>220.73710370000003</v>
      </c>
      <c r="J10" s="107">
        <f>H10+I10</f>
        <v>222.73710370000003</v>
      </c>
      <c r="K10" s="108">
        <f>G10+J10</f>
        <v>20009.035057200002</v>
      </c>
      <c r="L10" s="70"/>
    </row>
    <row r="11" spans="2:13" ht="15" customHeight="1" x14ac:dyDescent="0.3">
      <c r="B11" s="62">
        <v>2011</v>
      </c>
      <c r="C11" s="100">
        <v>12226.324289999999</v>
      </c>
      <c r="D11" s="100">
        <v>6582.1040600000006</v>
      </c>
      <c r="E11" s="101">
        <v>18808.428349999998</v>
      </c>
      <c r="F11" s="100">
        <v>1456.3464550764052</v>
      </c>
      <c r="G11" s="101">
        <f t="shared" ref="G11:G47" si="0">E11+F11</f>
        <v>20264.774805076402</v>
      </c>
      <c r="H11" s="99">
        <v>2</v>
      </c>
      <c r="I11" s="100">
        <v>215.96071073198911</v>
      </c>
      <c r="J11" s="102">
        <f t="shared" ref="J11:J47" si="1">H11+I11</f>
        <v>217.96071073198911</v>
      </c>
      <c r="K11" s="103">
        <f t="shared" ref="K11:K47" si="2">G11+J11</f>
        <v>20482.735515808392</v>
      </c>
      <c r="L11" s="70"/>
    </row>
    <row r="12" spans="2:13" ht="15" customHeight="1" x14ac:dyDescent="0.3">
      <c r="B12" s="63">
        <v>2012</v>
      </c>
      <c r="C12" s="106">
        <v>12265.179400000001</v>
      </c>
      <c r="D12" s="105">
        <v>6678.0523999999996</v>
      </c>
      <c r="E12" s="104">
        <v>18943.231800000001</v>
      </c>
      <c r="F12" s="105">
        <v>1434.8960452272152</v>
      </c>
      <c r="G12" s="104">
        <f t="shared" si="0"/>
        <v>20378.127845227216</v>
      </c>
      <c r="H12" s="106">
        <v>2</v>
      </c>
      <c r="I12" s="105">
        <v>206.44796395300529</v>
      </c>
      <c r="J12" s="107">
        <f t="shared" si="1"/>
        <v>208.44796395300529</v>
      </c>
      <c r="K12" s="108">
        <f t="shared" si="2"/>
        <v>20586.57580918022</v>
      </c>
      <c r="L12" s="70"/>
    </row>
    <row r="13" spans="2:13" ht="15" customHeight="1" x14ac:dyDescent="0.3">
      <c r="B13" s="62">
        <v>2013</v>
      </c>
      <c r="C13" s="99">
        <v>12300.221649999999</v>
      </c>
      <c r="D13" s="100">
        <v>6582.0160200000009</v>
      </c>
      <c r="E13" s="101">
        <v>18882.237670000002</v>
      </c>
      <c r="F13" s="100">
        <v>1259.6380095</v>
      </c>
      <c r="G13" s="101">
        <f t="shared" si="0"/>
        <v>20141.875679500001</v>
      </c>
      <c r="H13" s="99">
        <v>2</v>
      </c>
      <c r="I13" s="100">
        <v>197.26347056000003</v>
      </c>
      <c r="J13" s="102">
        <f t="shared" si="1"/>
        <v>199.26347056000003</v>
      </c>
      <c r="K13" s="103">
        <f t="shared" si="2"/>
        <v>20341.13915006</v>
      </c>
      <c r="L13" s="70"/>
    </row>
    <row r="14" spans="2:13" ht="15" customHeight="1" x14ac:dyDescent="0.3">
      <c r="B14" s="63">
        <v>2014</v>
      </c>
      <c r="C14" s="106">
        <v>12375.966110000001</v>
      </c>
      <c r="D14" s="105">
        <v>6438.566350000001</v>
      </c>
      <c r="E14" s="104">
        <v>18814.532460000002</v>
      </c>
      <c r="F14" s="105">
        <v>1466.4198908999997</v>
      </c>
      <c r="G14" s="104">
        <f t="shared" si="0"/>
        <v>20280.952350900003</v>
      </c>
      <c r="H14" s="106">
        <v>2</v>
      </c>
      <c r="I14" s="105">
        <v>209.53700253189621</v>
      </c>
      <c r="J14" s="107">
        <f t="shared" si="1"/>
        <v>211.53700253189621</v>
      </c>
      <c r="K14" s="108">
        <f t="shared" si="2"/>
        <v>20492.489353431898</v>
      </c>
      <c r="L14" s="70"/>
    </row>
    <row r="15" spans="2:13" ht="15" customHeight="1" x14ac:dyDescent="0.3">
      <c r="B15" s="62">
        <v>2015</v>
      </c>
      <c r="C15" s="99">
        <v>12833.504859999999</v>
      </c>
      <c r="D15" s="100">
        <v>6540.9201900000007</v>
      </c>
      <c r="E15" s="101">
        <v>19374.425049999998</v>
      </c>
      <c r="F15" s="100">
        <v>1382.595343</v>
      </c>
      <c r="G15" s="101">
        <f t="shared" si="0"/>
        <v>20757.020392999999</v>
      </c>
      <c r="H15" s="99">
        <v>2</v>
      </c>
      <c r="I15" s="100">
        <v>195.64485466150171</v>
      </c>
      <c r="J15" s="102">
        <f t="shared" si="1"/>
        <v>197.64485466150171</v>
      </c>
      <c r="K15" s="103">
        <f t="shared" si="2"/>
        <v>20954.665247661502</v>
      </c>
      <c r="L15" s="70"/>
    </row>
    <row r="16" spans="2:13" ht="15" customHeight="1" x14ac:dyDescent="0.3">
      <c r="B16" s="63">
        <v>2016</v>
      </c>
      <c r="C16" s="106">
        <v>13441.319539999999</v>
      </c>
      <c r="D16" s="105">
        <v>6466.7259300000005</v>
      </c>
      <c r="E16" s="104">
        <v>19908.045469999997</v>
      </c>
      <c r="F16" s="105">
        <v>1436.7016092635747</v>
      </c>
      <c r="G16" s="104">
        <f t="shared" si="0"/>
        <v>21344.747079263572</v>
      </c>
      <c r="H16" s="106">
        <v>2</v>
      </c>
      <c r="I16" s="105">
        <v>206.49962940331451</v>
      </c>
      <c r="J16" s="107">
        <f t="shared" si="1"/>
        <v>208.49962940331451</v>
      </c>
      <c r="K16" s="108">
        <f t="shared" si="2"/>
        <v>21553.246708666888</v>
      </c>
      <c r="L16" s="70"/>
    </row>
    <row r="17" spans="2:12" ht="15" customHeight="1" x14ac:dyDescent="0.3">
      <c r="B17" s="66">
        <v>2017</v>
      </c>
      <c r="C17" s="99">
        <v>13867.68578</v>
      </c>
      <c r="D17" s="100">
        <v>6667.8059300000004</v>
      </c>
      <c r="E17" s="101">
        <v>20535.491710000002</v>
      </c>
      <c r="F17" s="100">
        <v>1540.9587503764046</v>
      </c>
      <c r="G17" s="101">
        <f t="shared" si="0"/>
        <v>22076.450460376407</v>
      </c>
      <c r="H17" s="99">
        <v>2</v>
      </c>
      <c r="I17" s="100">
        <v>206.41872673132184</v>
      </c>
      <c r="J17" s="102">
        <f t="shared" si="1"/>
        <v>208.41872673132184</v>
      </c>
      <c r="K17" s="103">
        <f t="shared" si="2"/>
        <v>22284.869187107728</v>
      </c>
      <c r="L17" s="70"/>
    </row>
    <row r="18" spans="2:12" ht="15" customHeight="1" x14ac:dyDescent="0.3">
      <c r="B18" s="64">
        <v>2018</v>
      </c>
      <c r="C18" s="106">
        <v>14579.78623</v>
      </c>
      <c r="D18" s="105">
        <v>7121.3487000000005</v>
      </c>
      <c r="E18" s="104">
        <v>21701.13493</v>
      </c>
      <c r="F18" s="105">
        <v>1819.9607529000004</v>
      </c>
      <c r="G18" s="104">
        <f t="shared" si="0"/>
        <v>23521.095682899999</v>
      </c>
      <c r="H18" s="106">
        <v>2</v>
      </c>
      <c r="I18" s="105">
        <v>231.96564166873134</v>
      </c>
      <c r="J18" s="107">
        <f t="shared" si="1"/>
        <v>233.96564166873134</v>
      </c>
      <c r="K18" s="108">
        <f t="shared" si="2"/>
        <v>23755.061324568731</v>
      </c>
      <c r="L18" s="70"/>
    </row>
    <row r="19" spans="2:12" ht="15" customHeight="1" x14ac:dyDescent="0.3">
      <c r="B19" s="66">
        <v>2019</v>
      </c>
      <c r="C19" s="99">
        <v>14647.843490000001</v>
      </c>
      <c r="D19" s="100">
        <v>7043.2638299999999</v>
      </c>
      <c r="E19" s="101">
        <v>21691.107320000003</v>
      </c>
      <c r="F19" s="100">
        <v>1510.4807333000001</v>
      </c>
      <c r="G19" s="101">
        <f t="shared" si="0"/>
        <v>23201.588053300002</v>
      </c>
      <c r="H19" s="99">
        <v>2</v>
      </c>
      <c r="I19" s="100">
        <v>200.15844378128872</v>
      </c>
      <c r="J19" s="102">
        <f t="shared" si="1"/>
        <v>202.15844378128872</v>
      </c>
      <c r="K19" s="103">
        <f t="shared" si="2"/>
        <v>23403.746497081291</v>
      </c>
      <c r="L19" s="70"/>
    </row>
    <row r="20" spans="2:12" ht="15" customHeight="1" x14ac:dyDescent="0.3">
      <c r="B20" s="299">
        <v>2020</v>
      </c>
      <c r="C20" s="306">
        <v>10537.76318</v>
      </c>
      <c r="D20" s="307">
        <v>4732.4356699999998</v>
      </c>
      <c r="E20" s="308">
        <v>15270.198850000001</v>
      </c>
      <c r="F20" s="307">
        <v>1342.2447247000002</v>
      </c>
      <c r="G20" s="308">
        <f t="shared" si="0"/>
        <v>16612.443574700003</v>
      </c>
      <c r="H20" s="306">
        <v>2</v>
      </c>
      <c r="I20" s="307">
        <v>203.51132615341305</v>
      </c>
      <c r="J20" s="336">
        <f t="shared" si="1"/>
        <v>205.51132615341305</v>
      </c>
      <c r="K20" s="337">
        <f t="shared" si="2"/>
        <v>16817.954900853416</v>
      </c>
      <c r="L20" s="70"/>
    </row>
    <row r="21" spans="2:12" ht="15" customHeight="1" x14ac:dyDescent="0.3">
      <c r="B21" s="66">
        <v>2021</v>
      </c>
      <c r="C21" s="99">
        <v>11578.482639999998</v>
      </c>
      <c r="D21" s="100">
        <v>4823.1668999999993</v>
      </c>
      <c r="E21" s="101">
        <v>16401.649539999999</v>
      </c>
      <c r="F21" s="100">
        <v>1909.2505257688629</v>
      </c>
      <c r="G21" s="101">
        <f>E21+F21</f>
        <v>18310.900065768863</v>
      </c>
      <c r="H21" s="99">
        <v>2</v>
      </c>
      <c r="I21" s="100">
        <v>228.64119420000009</v>
      </c>
      <c r="J21" s="102">
        <f>H21+I21</f>
        <v>230.64119420000009</v>
      </c>
      <c r="K21" s="103">
        <f>G21+J21</f>
        <v>18541.541259968864</v>
      </c>
      <c r="L21" s="70"/>
    </row>
    <row r="22" spans="2:12" ht="15" customHeight="1" x14ac:dyDescent="0.3">
      <c r="B22" s="64">
        <v>2022</v>
      </c>
      <c r="C22" s="106">
        <v>14153.578319999999</v>
      </c>
      <c r="D22" s="105">
        <v>6093.9960700000001</v>
      </c>
      <c r="E22" s="104">
        <v>20247.574389999998</v>
      </c>
      <c r="F22" s="105">
        <v>2047.5704499038004</v>
      </c>
      <c r="G22" s="104">
        <f>E22+F22</f>
        <v>22295.144839903798</v>
      </c>
      <c r="H22" s="106">
        <v>2</v>
      </c>
      <c r="I22" s="105">
        <v>233.37170200380743</v>
      </c>
      <c r="J22" s="107">
        <f>H22+I22</f>
        <v>235.37170200380743</v>
      </c>
      <c r="K22" s="108">
        <f>G22+J22</f>
        <v>22530.516541907604</v>
      </c>
      <c r="L22" s="70"/>
    </row>
    <row r="23" spans="2:12" ht="15" customHeight="1" x14ac:dyDescent="0.3">
      <c r="B23" s="66" t="s">
        <v>1</v>
      </c>
      <c r="C23" s="99">
        <v>14469.907529999999</v>
      </c>
      <c r="D23" s="100">
        <v>6920.6548899999998</v>
      </c>
      <c r="E23" s="101">
        <v>21390.562419999998</v>
      </c>
      <c r="F23" s="100">
        <v>2076.8591266841927</v>
      </c>
      <c r="G23" s="101">
        <f>E23+F23</f>
        <v>23467.421546684192</v>
      </c>
      <c r="H23" s="99">
        <v>2</v>
      </c>
      <c r="I23" s="100">
        <v>230.75446357342304</v>
      </c>
      <c r="J23" s="102">
        <f>H23+I23</f>
        <v>232.75446357342304</v>
      </c>
      <c r="K23" s="103">
        <f>G23+J23</f>
        <v>23700.176010257615</v>
      </c>
      <c r="L23" s="70"/>
    </row>
    <row r="24" spans="2:12" ht="9" customHeight="1" x14ac:dyDescent="0.3">
      <c r="B24" s="65"/>
      <c r="C24" s="109"/>
      <c r="D24" s="110"/>
      <c r="E24" s="111"/>
      <c r="F24" s="110"/>
      <c r="G24" s="111"/>
      <c r="H24" s="109"/>
      <c r="I24" s="110"/>
      <c r="J24" s="113"/>
      <c r="K24" s="113"/>
      <c r="L24" s="70"/>
    </row>
    <row r="25" spans="2:12" ht="15" customHeight="1" x14ac:dyDescent="0.3">
      <c r="B25" s="53" t="s">
        <v>8</v>
      </c>
      <c r="C25" s="106"/>
      <c r="D25" s="105"/>
      <c r="E25" s="104"/>
      <c r="F25" s="105"/>
      <c r="G25" s="104"/>
      <c r="H25" s="106"/>
      <c r="I25" s="105"/>
      <c r="J25" s="108"/>
      <c r="K25" s="108"/>
      <c r="L25" s="70"/>
    </row>
    <row r="26" spans="2:12" ht="15" customHeight="1" x14ac:dyDescent="0.3">
      <c r="B26" s="340">
        <v>2024</v>
      </c>
      <c r="C26" s="360">
        <v>14951.944226226968</v>
      </c>
      <c r="D26" s="361">
        <v>7771.4124640815862</v>
      </c>
      <c r="E26" s="362">
        <v>22723.356690308552</v>
      </c>
      <c r="F26" s="361">
        <v>2106.5572477846595</v>
      </c>
      <c r="G26" s="362">
        <f t="shared" si="0"/>
        <v>24829.91393809321</v>
      </c>
      <c r="H26" s="360">
        <v>2</v>
      </c>
      <c r="I26" s="360">
        <v>228.47239773774538</v>
      </c>
      <c r="J26" s="373">
        <f t="shared" si="1"/>
        <v>230.47239773774538</v>
      </c>
      <c r="K26" s="374">
        <f t="shared" si="2"/>
        <v>25060.386335830957</v>
      </c>
      <c r="L26" s="70"/>
    </row>
    <row r="27" spans="2:12" ht="9" customHeight="1" x14ac:dyDescent="0.3">
      <c r="B27" s="64"/>
      <c r="C27" s="106"/>
      <c r="D27" s="105"/>
      <c r="E27" s="104"/>
      <c r="F27" s="105"/>
      <c r="G27" s="104"/>
      <c r="H27" s="106"/>
      <c r="I27" s="105"/>
      <c r="J27" s="107"/>
      <c r="K27" s="108"/>
      <c r="L27" s="70"/>
    </row>
    <row r="28" spans="2:12" ht="15" customHeight="1" x14ac:dyDescent="0.3">
      <c r="B28" s="66">
        <v>2025</v>
      </c>
      <c r="C28" s="99">
        <v>15089.030396535203</v>
      </c>
      <c r="D28" s="100">
        <v>7957.6788981090967</v>
      </c>
      <c r="E28" s="101">
        <v>23046.709294644301</v>
      </c>
      <c r="F28" s="100">
        <v>2137.7640729242498</v>
      </c>
      <c r="G28" s="101">
        <f t="shared" si="0"/>
        <v>25184.473367568549</v>
      </c>
      <c r="H28" s="99">
        <v>2</v>
      </c>
      <c r="I28" s="99">
        <v>225.13949811083478</v>
      </c>
      <c r="J28" s="102">
        <f t="shared" si="1"/>
        <v>227.13949811083478</v>
      </c>
      <c r="K28" s="103">
        <f t="shared" si="2"/>
        <v>25411.612865679384</v>
      </c>
      <c r="L28" s="70"/>
    </row>
    <row r="29" spans="2:12" ht="15" customHeight="1" x14ac:dyDescent="0.3">
      <c r="B29" s="64">
        <v>2026</v>
      </c>
      <c r="C29" s="106">
        <v>15177.605752445925</v>
      </c>
      <c r="D29" s="105">
        <v>8065.5414376134186</v>
      </c>
      <c r="E29" s="104">
        <v>23243.147190059342</v>
      </c>
      <c r="F29" s="105">
        <v>2172.2618138256712</v>
      </c>
      <c r="G29" s="104">
        <f t="shared" si="0"/>
        <v>25415.409003885012</v>
      </c>
      <c r="H29" s="106">
        <v>2</v>
      </c>
      <c r="I29" s="106">
        <v>221.82522059930591</v>
      </c>
      <c r="J29" s="107">
        <f t="shared" si="1"/>
        <v>223.82522059930591</v>
      </c>
      <c r="K29" s="108">
        <f t="shared" si="2"/>
        <v>25639.234224484317</v>
      </c>
      <c r="L29" s="70"/>
    </row>
    <row r="30" spans="2:12" ht="15" customHeight="1" x14ac:dyDescent="0.3">
      <c r="B30" s="66">
        <v>2027</v>
      </c>
      <c r="C30" s="99">
        <v>15365.270551869255</v>
      </c>
      <c r="D30" s="100">
        <v>8208.8051591616149</v>
      </c>
      <c r="E30" s="101">
        <v>23574.07571103087</v>
      </c>
      <c r="F30" s="100">
        <v>2208.1988381776187</v>
      </c>
      <c r="G30" s="101">
        <f t="shared" si="0"/>
        <v>25782.274549208487</v>
      </c>
      <c r="H30" s="99">
        <v>2</v>
      </c>
      <c r="I30" s="99">
        <v>219.55672213819386</v>
      </c>
      <c r="J30" s="102">
        <f t="shared" si="1"/>
        <v>221.55672213819386</v>
      </c>
      <c r="K30" s="103">
        <f t="shared" si="2"/>
        <v>26003.83127134668</v>
      </c>
      <c r="L30" s="70"/>
    </row>
    <row r="31" spans="2:12" ht="15" customHeight="1" x14ac:dyDescent="0.3">
      <c r="B31" s="64">
        <v>2028</v>
      </c>
      <c r="C31" s="106">
        <v>15546.351108857663</v>
      </c>
      <c r="D31" s="105">
        <v>8360.7501239753547</v>
      </c>
      <c r="E31" s="104">
        <v>23907.101232833018</v>
      </c>
      <c r="F31" s="105">
        <v>2243.1009703292161</v>
      </c>
      <c r="G31" s="104">
        <f t="shared" si="0"/>
        <v>26150.202203162233</v>
      </c>
      <c r="H31" s="106">
        <v>2</v>
      </c>
      <c r="I31" s="106">
        <v>218.01609368045732</v>
      </c>
      <c r="J31" s="107">
        <f t="shared" si="1"/>
        <v>220.01609368045732</v>
      </c>
      <c r="K31" s="108">
        <f t="shared" si="2"/>
        <v>26370.21829684269</v>
      </c>
      <c r="L31" s="70"/>
    </row>
    <row r="32" spans="2:12" ht="15" customHeight="1" x14ac:dyDescent="0.3">
      <c r="B32" s="66">
        <v>2029</v>
      </c>
      <c r="C32" s="99">
        <v>15710.785749173701</v>
      </c>
      <c r="D32" s="100">
        <v>8511.3221067135346</v>
      </c>
      <c r="E32" s="101">
        <v>24222.107855887236</v>
      </c>
      <c r="F32" s="100">
        <v>2283.7763559293739</v>
      </c>
      <c r="G32" s="101">
        <f t="shared" si="0"/>
        <v>26505.88421181661</v>
      </c>
      <c r="H32" s="99">
        <v>2</v>
      </c>
      <c r="I32" s="99">
        <v>216.69723645436278</v>
      </c>
      <c r="J32" s="102">
        <f t="shared" si="1"/>
        <v>218.69723645436278</v>
      </c>
      <c r="K32" s="103">
        <f t="shared" si="2"/>
        <v>26724.581448270972</v>
      </c>
      <c r="L32" s="70"/>
    </row>
    <row r="33" spans="2:12" ht="9" customHeight="1" x14ac:dyDescent="0.3">
      <c r="B33" s="64"/>
      <c r="C33" s="106"/>
      <c r="D33" s="105"/>
      <c r="E33" s="104"/>
      <c r="F33" s="105"/>
      <c r="G33" s="104"/>
      <c r="H33" s="106"/>
      <c r="I33" s="105"/>
      <c r="J33" s="107"/>
      <c r="K33" s="108"/>
      <c r="L33" s="70"/>
    </row>
    <row r="34" spans="2:12" ht="15" customHeight="1" x14ac:dyDescent="0.3">
      <c r="B34" s="64">
        <v>2030</v>
      </c>
      <c r="C34" s="106">
        <v>15903.434314849832</v>
      </c>
      <c r="D34" s="105">
        <v>8664.6309444885319</v>
      </c>
      <c r="E34" s="104">
        <v>24568.065259338364</v>
      </c>
      <c r="F34" s="105">
        <v>2321.2012432438719</v>
      </c>
      <c r="G34" s="104">
        <f t="shared" si="0"/>
        <v>26889.266502582235</v>
      </c>
      <c r="H34" s="106">
        <v>2</v>
      </c>
      <c r="I34" s="106">
        <v>215.382470150123</v>
      </c>
      <c r="J34" s="107">
        <f t="shared" si="1"/>
        <v>217.382470150123</v>
      </c>
      <c r="K34" s="108">
        <f t="shared" si="2"/>
        <v>27106.648972732357</v>
      </c>
      <c r="L34" s="70"/>
    </row>
    <row r="35" spans="2:12" ht="15" customHeight="1" x14ac:dyDescent="0.3">
      <c r="B35" s="66">
        <v>2031</v>
      </c>
      <c r="C35" s="99">
        <v>16083.70430024258</v>
      </c>
      <c r="D35" s="100">
        <v>8817.801085504856</v>
      </c>
      <c r="E35" s="101">
        <v>24901.505385747434</v>
      </c>
      <c r="F35" s="100">
        <v>2367.5116574020249</v>
      </c>
      <c r="G35" s="101">
        <f t="shared" si="0"/>
        <v>27269.017043149459</v>
      </c>
      <c r="H35" s="99">
        <v>2</v>
      </c>
      <c r="I35" s="99">
        <v>214.15313150794725</v>
      </c>
      <c r="J35" s="102">
        <f t="shared" si="1"/>
        <v>216.15313150794725</v>
      </c>
      <c r="K35" s="103">
        <f t="shared" si="2"/>
        <v>27485.170174657407</v>
      </c>
      <c r="L35" s="70"/>
    </row>
    <row r="36" spans="2:12" ht="15" customHeight="1" x14ac:dyDescent="0.3">
      <c r="B36" s="64">
        <v>2032</v>
      </c>
      <c r="C36" s="106">
        <v>16310.741318516712</v>
      </c>
      <c r="D36" s="105">
        <v>8978.0171419292983</v>
      </c>
      <c r="E36" s="104">
        <v>25288.75846044601</v>
      </c>
      <c r="F36" s="105">
        <v>2413.4140491970306</v>
      </c>
      <c r="G36" s="104">
        <f t="shared" si="0"/>
        <v>27702.172509643042</v>
      </c>
      <c r="H36" s="106">
        <v>2</v>
      </c>
      <c r="I36" s="106">
        <v>213.45270850235357</v>
      </c>
      <c r="J36" s="107">
        <f t="shared" si="1"/>
        <v>215.45270850235357</v>
      </c>
      <c r="K36" s="108">
        <f t="shared" si="2"/>
        <v>27917.625218145397</v>
      </c>
      <c r="L36" s="70"/>
    </row>
    <row r="37" spans="2:12" ht="15" customHeight="1" x14ac:dyDescent="0.3">
      <c r="B37" s="66">
        <v>2033</v>
      </c>
      <c r="C37" s="99">
        <v>16614.52396205108</v>
      </c>
      <c r="D37" s="100">
        <v>9142.6000011753094</v>
      </c>
      <c r="E37" s="101">
        <v>25757.12396322639</v>
      </c>
      <c r="F37" s="100">
        <v>2462.3825023286699</v>
      </c>
      <c r="G37" s="101">
        <f t="shared" si="0"/>
        <v>28219.50646555506</v>
      </c>
      <c r="H37" s="99">
        <v>2</v>
      </c>
      <c r="I37" s="99">
        <v>212.56298231743267</v>
      </c>
      <c r="J37" s="102">
        <f t="shared" si="1"/>
        <v>214.56298231743267</v>
      </c>
      <c r="K37" s="103">
        <f t="shared" si="2"/>
        <v>28434.069447872491</v>
      </c>
      <c r="L37" s="70"/>
    </row>
    <row r="38" spans="2:12" ht="15" customHeight="1" x14ac:dyDescent="0.3">
      <c r="B38" s="64">
        <v>2034</v>
      </c>
      <c r="C38" s="106">
        <v>16944.249245652903</v>
      </c>
      <c r="D38" s="105">
        <v>9308.3120452981584</v>
      </c>
      <c r="E38" s="104">
        <v>26252.56129095106</v>
      </c>
      <c r="F38" s="105">
        <v>2508.4434217918442</v>
      </c>
      <c r="G38" s="104">
        <f t="shared" si="0"/>
        <v>28761.004712742906</v>
      </c>
      <c r="H38" s="106">
        <v>2</v>
      </c>
      <c r="I38" s="106">
        <v>211.75603611278669</v>
      </c>
      <c r="J38" s="107">
        <f t="shared" si="1"/>
        <v>213.75603611278669</v>
      </c>
      <c r="K38" s="108">
        <f t="shared" si="2"/>
        <v>28974.760748855693</v>
      </c>
      <c r="L38" s="70"/>
    </row>
    <row r="39" spans="2:12" ht="9" customHeight="1" x14ac:dyDescent="0.3">
      <c r="B39" s="67"/>
      <c r="C39" s="109"/>
      <c r="D39" s="110"/>
      <c r="E39" s="111"/>
      <c r="F39" s="110"/>
      <c r="G39" s="111"/>
      <c r="H39" s="109"/>
      <c r="I39" s="109"/>
      <c r="J39" s="115"/>
      <c r="K39" s="113"/>
      <c r="L39" s="70"/>
    </row>
    <row r="40" spans="2:12" ht="15" customHeight="1" x14ac:dyDescent="0.3">
      <c r="B40" s="66">
        <v>2035</v>
      </c>
      <c r="C40" s="99">
        <v>17253.760818183237</v>
      </c>
      <c r="D40" s="100">
        <v>9471.1671567410322</v>
      </c>
      <c r="E40" s="101">
        <v>26724.927974924271</v>
      </c>
      <c r="F40" s="100">
        <v>2547.2398452571942</v>
      </c>
      <c r="G40" s="101">
        <f t="shared" si="0"/>
        <v>29272.167820181465</v>
      </c>
      <c r="H40" s="99">
        <v>2</v>
      </c>
      <c r="I40" s="99">
        <v>210.70049572782963</v>
      </c>
      <c r="J40" s="102">
        <f t="shared" si="1"/>
        <v>212.70049572782963</v>
      </c>
      <c r="K40" s="103">
        <f t="shared" si="2"/>
        <v>29484.868315909294</v>
      </c>
      <c r="L40" s="70"/>
    </row>
    <row r="41" spans="2:12" ht="15" customHeight="1" x14ac:dyDescent="0.3">
      <c r="B41" s="64">
        <v>2036</v>
      </c>
      <c r="C41" s="106">
        <v>17573.109593116293</v>
      </c>
      <c r="D41" s="105">
        <v>9634.7438717887508</v>
      </c>
      <c r="E41" s="104">
        <v>27207.853464905042</v>
      </c>
      <c r="F41" s="105">
        <v>2593.3843260351091</v>
      </c>
      <c r="G41" s="104">
        <f t="shared" si="0"/>
        <v>29801.237790940151</v>
      </c>
      <c r="H41" s="106">
        <v>2</v>
      </c>
      <c r="I41" s="106">
        <v>209.4189672179694</v>
      </c>
      <c r="J41" s="107">
        <f t="shared" si="1"/>
        <v>211.4189672179694</v>
      </c>
      <c r="K41" s="108">
        <f t="shared" si="2"/>
        <v>30012.656758158122</v>
      </c>
      <c r="L41" s="70"/>
    </row>
    <row r="42" spans="2:12" ht="15" customHeight="1" x14ac:dyDescent="0.3">
      <c r="B42" s="66">
        <v>2037</v>
      </c>
      <c r="C42" s="99">
        <v>17904.444202190956</v>
      </c>
      <c r="D42" s="100">
        <v>9798.4349913112455</v>
      </c>
      <c r="E42" s="101">
        <v>27702.879193502202</v>
      </c>
      <c r="F42" s="100">
        <v>2642.8596352003265</v>
      </c>
      <c r="G42" s="101">
        <f t="shared" si="0"/>
        <v>30345.738828702528</v>
      </c>
      <c r="H42" s="99">
        <v>2</v>
      </c>
      <c r="I42" s="99">
        <v>208.29501508597914</v>
      </c>
      <c r="J42" s="102">
        <f t="shared" si="1"/>
        <v>210.29501508597914</v>
      </c>
      <c r="K42" s="103">
        <f t="shared" si="2"/>
        <v>30556.033843788508</v>
      </c>
      <c r="L42" s="70"/>
    </row>
    <row r="43" spans="2:12" ht="15" customHeight="1" x14ac:dyDescent="0.3">
      <c r="B43" s="64">
        <v>2038</v>
      </c>
      <c r="C43" s="106">
        <v>18231.145129808512</v>
      </c>
      <c r="D43" s="105">
        <v>9964.4262031156741</v>
      </c>
      <c r="E43" s="104">
        <v>28195.571332924184</v>
      </c>
      <c r="F43" s="105">
        <v>2685.2807910375736</v>
      </c>
      <c r="G43" s="104">
        <f t="shared" si="0"/>
        <v>30880.852123961758</v>
      </c>
      <c r="H43" s="106">
        <v>2</v>
      </c>
      <c r="I43" s="106">
        <v>207.35730767350569</v>
      </c>
      <c r="J43" s="107">
        <f t="shared" si="1"/>
        <v>209.35730767350569</v>
      </c>
      <c r="K43" s="108">
        <f t="shared" si="2"/>
        <v>31090.209431635263</v>
      </c>
      <c r="L43" s="70"/>
    </row>
    <row r="44" spans="2:12" ht="15" customHeight="1" x14ac:dyDescent="0.3">
      <c r="B44" s="66">
        <v>2039</v>
      </c>
      <c r="C44" s="99">
        <v>18550.060935208181</v>
      </c>
      <c r="D44" s="100">
        <v>10131.126696196037</v>
      </c>
      <c r="E44" s="101">
        <v>28681.187631404217</v>
      </c>
      <c r="F44" s="100">
        <v>2728.9267961069936</v>
      </c>
      <c r="G44" s="101">
        <f t="shared" si="0"/>
        <v>31410.114427511209</v>
      </c>
      <c r="H44" s="99">
        <v>2</v>
      </c>
      <c r="I44" s="99">
        <v>206.55010000665325</v>
      </c>
      <c r="J44" s="102">
        <f t="shared" si="1"/>
        <v>208.55010000665325</v>
      </c>
      <c r="K44" s="103">
        <f t="shared" si="2"/>
        <v>31618.664527517863</v>
      </c>
      <c r="L44" s="70"/>
    </row>
    <row r="45" spans="2:12" ht="9" customHeight="1" x14ac:dyDescent="0.3">
      <c r="B45" s="64"/>
      <c r="C45" s="106"/>
      <c r="D45" s="105"/>
      <c r="E45" s="104"/>
      <c r="F45" s="105"/>
      <c r="G45" s="104"/>
      <c r="H45" s="106"/>
      <c r="I45" s="105"/>
      <c r="J45" s="107"/>
      <c r="K45" s="108"/>
      <c r="L45" s="70"/>
    </row>
    <row r="46" spans="2:12" ht="15" customHeight="1" x14ac:dyDescent="0.3">
      <c r="B46" s="64">
        <v>2040</v>
      </c>
      <c r="C46" s="106">
        <v>18860.988874996987</v>
      </c>
      <c r="D46" s="105">
        <v>10299.908846236822</v>
      </c>
      <c r="E46" s="104">
        <v>29160.897721233807</v>
      </c>
      <c r="F46" s="105">
        <v>2768.358325929787</v>
      </c>
      <c r="G46" s="104">
        <f t="shared" si="0"/>
        <v>31929.256047163595</v>
      </c>
      <c r="H46" s="106">
        <v>2</v>
      </c>
      <c r="I46" s="106">
        <v>205.61719625029073</v>
      </c>
      <c r="J46" s="107">
        <f t="shared" si="1"/>
        <v>207.61719625029073</v>
      </c>
      <c r="K46" s="108">
        <f t="shared" si="2"/>
        <v>32136.873243413887</v>
      </c>
      <c r="L46" s="70"/>
    </row>
    <row r="47" spans="2:12" ht="15" customHeight="1" x14ac:dyDescent="0.3">
      <c r="B47" s="66">
        <v>2041</v>
      </c>
      <c r="C47" s="99">
        <v>19168.314861212028</v>
      </c>
      <c r="D47" s="100">
        <v>10471.110054218341</v>
      </c>
      <c r="E47" s="101">
        <v>29639.424915430369</v>
      </c>
      <c r="F47" s="100">
        <v>2813.1913003312111</v>
      </c>
      <c r="G47" s="101">
        <f t="shared" si="0"/>
        <v>32452.61621576158</v>
      </c>
      <c r="H47" s="99">
        <v>2</v>
      </c>
      <c r="I47" s="99">
        <v>205.37929130905175</v>
      </c>
      <c r="J47" s="102">
        <f t="shared" si="1"/>
        <v>207.37929130905175</v>
      </c>
      <c r="K47" s="103">
        <f t="shared" si="2"/>
        <v>32659.995507070631</v>
      </c>
      <c r="L47" s="70"/>
    </row>
    <row r="48" spans="2:12" ht="15" customHeight="1" x14ac:dyDescent="0.3">
      <c r="B48" s="64">
        <v>2042</v>
      </c>
      <c r="C48" s="106">
        <v>19484.470276712964</v>
      </c>
      <c r="D48" s="105">
        <v>10646.209284170347</v>
      </c>
      <c r="E48" s="104">
        <v>30130.679560883313</v>
      </c>
      <c r="F48" s="105">
        <v>2857.5153217164479</v>
      </c>
      <c r="G48" s="104">
        <f>E48+F48</f>
        <v>32988.194882599761</v>
      </c>
      <c r="H48" s="106">
        <v>2</v>
      </c>
      <c r="I48" s="106">
        <v>205.35204450204316</v>
      </c>
      <c r="J48" s="107">
        <f t="shared" ref="J48:J50" si="3">H48+I48</f>
        <v>207.35204450204316</v>
      </c>
      <c r="K48" s="108">
        <f>G48+J48</f>
        <v>33195.546927101801</v>
      </c>
      <c r="L48" s="70"/>
    </row>
    <row r="49" spans="2:12" ht="15" customHeight="1" x14ac:dyDescent="0.3">
      <c r="B49" s="66">
        <v>2043</v>
      </c>
      <c r="C49" s="99">
        <v>19819.657560400647</v>
      </c>
      <c r="D49" s="100">
        <v>10822.650127480381</v>
      </c>
      <c r="E49" s="101">
        <v>30642.307687881028</v>
      </c>
      <c r="F49" s="100">
        <v>2895.5613175758222</v>
      </c>
      <c r="G49" s="101">
        <f t="shared" ref="G49" si="4">E49+F49</f>
        <v>33537.869005456851</v>
      </c>
      <c r="H49" s="99">
        <v>2</v>
      </c>
      <c r="I49" s="99">
        <v>205.39976195951124</v>
      </c>
      <c r="J49" s="102">
        <f t="shared" ref="J49" si="5">H49+I49</f>
        <v>207.39976195951124</v>
      </c>
      <c r="K49" s="103">
        <f t="shared" ref="K49" si="6">G49+J49</f>
        <v>33745.268767416361</v>
      </c>
      <c r="L49" s="70"/>
    </row>
    <row r="50" spans="2:12" ht="15" customHeight="1" x14ac:dyDescent="0.3">
      <c r="B50" s="64">
        <v>2044</v>
      </c>
      <c r="C50" s="106">
        <v>20165.493849435486</v>
      </c>
      <c r="D50" s="105">
        <v>11000.530459598616</v>
      </c>
      <c r="E50" s="104">
        <v>31166.024309034103</v>
      </c>
      <c r="F50" s="105">
        <v>2933.0477727959565</v>
      </c>
      <c r="G50" s="104">
        <f t="shared" ref="G50" si="7">E50+F50</f>
        <v>34099.072081830062</v>
      </c>
      <c r="H50" s="106">
        <v>2</v>
      </c>
      <c r="I50" s="106">
        <v>205.324201680063</v>
      </c>
      <c r="J50" s="107">
        <f t="shared" si="3"/>
        <v>207.324201680063</v>
      </c>
      <c r="K50" s="108">
        <f t="shared" ref="K50" si="8">G50+J50</f>
        <v>34306.396283510127</v>
      </c>
      <c r="L50" s="70"/>
    </row>
    <row r="51" spans="2:12" ht="9" customHeight="1" x14ac:dyDescent="0.3">
      <c r="B51" s="67"/>
      <c r="C51" s="109"/>
      <c r="D51" s="110"/>
      <c r="E51" s="111"/>
      <c r="F51" s="110"/>
      <c r="G51" s="111"/>
      <c r="H51" s="109"/>
      <c r="I51" s="110"/>
      <c r="J51" s="112"/>
      <c r="K51" s="113"/>
      <c r="L51" s="70"/>
    </row>
    <row r="52" spans="2:12" ht="15" customHeight="1" x14ac:dyDescent="0.3">
      <c r="B52" s="248" t="s">
        <v>9</v>
      </c>
      <c r="C52" s="96"/>
      <c r="D52" s="96"/>
      <c r="E52" s="93"/>
      <c r="F52" s="93"/>
      <c r="G52" s="93"/>
      <c r="H52" s="106"/>
      <c r="I52" s="105"/>
      <c r="J52" s="114"/>
      <c r="K52" s="108"/>
      <c r="L52" s="70"/>
    </row>
    <row r="53" spans="2:12" ht="15" customHeight="1" x14ac:dyDescent="0.3">
      <c r="B53" s="64" t="s">
        <v>10</v>
      </c>
      <c r="C53" s="68">
        <f>RATE(2023-2010,,-C10,C23)</f>
        <v>1.4266324714769187E-2</v>
      </c>
      <c r="D53" s="68">
        <f t="shared" ref="D53:K53" si="9">RATE(2023-2010,,-D10,D23)</f>
        <v>7.0665554479167883E-3</v>
      </c>
      <c r="E53" s="68">
        <f t="shared" si="9"/>
        <v>1.1857479694637428E-2</v>
      </c>
      <c r="F53" s="68">
        <f t="shared" si="9"/>
        <v>2.8855174597605497E-2</v>
      </c>
      <c r="G53" s="68">
        <f t="shared" si="9"/>
        <v>1.3211391368717658E-2</v>
      </c>
      <c r="H53" s="68">
        <f t="shared" si="9"/>
        <v>1.0537673315589299E-12</v>
      </c>
      <c r="I53" s="68">
        <f t="shared" si="9"/>
        <v>3.4198188653301364E-3</v>
      </c>
      <c r="J53" s="68">
        <f t="shared" si="9"/>
        <v>3.389726379784332E-3</v>
      </c>
      <c r="K53" s="68">
        <f t="shared" si="9"/>
        <v>1.3108133534170324E-2</v>
      </c>
      <c r="L53" s="70"/>
    </row>
    <row r="54" spans="2:12" ht="15" customHeight="1" x14ac:dyDescent="0.3">
      <c r="B54" s="66" t="s">
        <v>2</v>
      </c>
      <c r="C54" s="69">
        <f>RATE(2024-2023,,-C23,C26)</f>
        <v>3.3313046073554939E-2</v>
      </c>
      <c r="D54" s="69">
        <f t="shared" ref="D54:K54" si="10">RATE(2024-2023,,-D23,D26)</f>
        <v>0.12293021218423816</v>
      </c>
      <c r="E54" s="69">
        <f t="shared" si="10"/>
        <v>6.2307584257925014E-2</v>
      </c>
      <c r="F54" s="69">
        <f t="shared" si="10"/>
        <v>1.4299535639608502E-2</v>
      </c>
      <c r="G54" s="69">
        <f t="shared" si="10"/>
        <v>5.8058887666827243E-2</v>
      </c>
      <c r="H54" s="69">
        <f t="shared" si="10"/>
        <v>2.7755575615628914E-17</v>
      </c>
      <c r="I54" s="69">
        <f t="shared" si="10"/>
        <v>-9.8895848008223215E-3</v>
      </c>
      <c r="J54" s="69">
        <f t="shared" si="10"/>
        <v>-9.8046061099823275E-3</v>
      </c>
      <c r="K54" s="69">
        <f t="shared" si="10"/>
        <v>5.739241451137899E-2</v>
      </c>
      <c r="L54" s="70"/>
    </row>
    <row r="55" spans="2:12" ht="15" customHeight="1" x14ac:dyDescent="0.3">
      <c r="B55" s="64" t="s">
        <v>3</v>
      </c>
      <c r="C55" s="68">
        <f>RATE(2034-2024,,-C26,C38)</f>
        <v>1.2587277087121431E-2</v>
      </c>
      <c r="D55" s="68">
        <f t="shared" ref="D55:K55" si="11">RATE(2034-2024,,-D26,D38)</f>
        <v>1.8209389096509754E-2</v>
      </c>
      <c r="E55" s="68">
        <f t="shared" si="11"/>
        <v>1.4541740415706978E-2</v>
      </c>
      <c r="F55" s="68">
        <f t="shared" si="11"/>
        <v>1.7614073022352128E-2</v>
      </c>
      <c r="G55" s="68">
        <f t="shared" si="11"/>
        <v>1.480566723981183E-2</v>
      </c>
      <c r="H55" s="68">
        <f t="shared" si="11"/>
        <v>5.3032733621168144E-16</v>
      </c>
      <c r="I55" s="68">
        <f t="shared" si="11"/>
        <v>-7.56926437749027E-3</v>
      </c>
      <c r="J55" s="68">
        <f t="shared" si="11"/>
        <v>-7.5012996783978296E-3</v>
      </c>
      <c r="K55" s="68">
        <f t="shared" si="11"/>
        <v>1.4619511427197826E-2</v>
      </c>
      <c r="L55" s="70"/>
    </row>
    <row r="56" spans="2:12" ht="15" customHeight="1" x14ac:dyDescent="0.3">
      <c r="B56" s="66" t="s">
        <v>4</v>
      </c>
      <c r="C56" s="69">
        <f>RATE(2044-2024,,-C26,C50)</f>
        <v>1.5068988271789558E-2</v>
      </c>
      <c r="D56" s="69">
        <f t="shared" ref="D56:K56" si="12">RATE(2044-2024,,-D26,D50)</f>
        <v>1.7526394107928223E-2</v>
      </c>
      <c r="E56" s="69">
        <f t="shared" si="12"/>
        <v>1.5922189027784778E-2</v>
      </c>
      <c r="F56" s="69">
        <f t="shared" si="12"/>
        <v>1.6687054091348245E-2</v>
      </c>
      <c r="G56" s="69">
        <f t="shared" si="12"/>
        <v>1.5987506103753782E-2</v>
      </c>
      <c r="H56" s="69">
        <f t="shared" si="12"/>
        <v>3.5247024344490529E-12</v>
      </c>
      <c r="I56" s="69">
        <f t="shared" si="12"/>
        <v>-5.3270210253504764E-3</v>
      </c>
      <c r="J56" s="69">
        <f t="shared" si="12"/>
        <v>-5.2783873972096686E-3</v>
      </c>
      <c r="K56" s="69">
        <f t="shared" si="12"/>
        <v>1.5826099481368816E-2</v>
      </c>
      <c r="L56" s="70"/>
    </row>
    <row r="57" spans="2:12" x14ac:dyDescent="0.3">
      <c r="B57" s="42" t="s">
        <v>135</v>
      </c>
      <c r="C57" s="42"/>
      <c r="D57" s="42"/>
      <c r="E57" s="42"/>
      <c r="F57" s="42"/>
      <c r="G57" s="42"/>
      <c r="H57" s="42"/>
      <c r="I57" s="42"/>
      <c r="J57" s="39"/>
      <c r="K57" s="39"/>
    </row>
    <row r="58" spans="2:12" ht="16.2" x14ac:dyDescent="0.3">
      <c r="B58" s="57" t="s">
        <v>136</v>
      </c>
      <c r="C58" s="57"/>
      <c r="D58" s="56"/>
      <c r="E58" s="56"/>
      <c r="F58" s="56"/>
      <c r="G58" s="56"/>
      <c r="H58" s="56"/>
      <c r="I58" s="56"/>
      <c r="J58" s="5"/>
      <c r="K58" s="5"/>
    </row>
    <row r="59" spans="2:12" ht="16.2" x14ac:dyDescent="0.3">
      <c r="B59" s="57" t="s">
        <v>137</v>
      </c>
      <c r="C59" s="57"/>
      <c r="D59" s="56"/>
      <c r="E59" s="56"/>
      <c r="F59" s="56"/>
      <c r="G59" s="56"/>
      <c r="H59" s="56"/>
      <c r="I59" s="56"/>
      <c r="J59" s="5"/>
      <c r="K59" s="5"/>
    </row>
  </sheetData>
  <pageMargins left="0.7" right="0.7" top="0.75" bottom="0.75" header="0.3" footer="0.3"/>
  <pageSetup scale="77" orientation="portrait" r:id="rId1"/>
  <ignoredErrors>
    <ignoredError sqref="H24:H25 H10:H20 H26:H32 H40:H44 H34:H38 H46:H47" unlockedFormula="1"/>
    <ignoredError sqref="G21:H22 G50:H50 G48:H48" formula="1" unlockedFormula="1"/>
    <ignoredError sqref="G49:H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B1:N58"/>
  <sheetViews>
    <sheetView showGridLines="0" zoomScale="70" zoomScaleNormal="70" workbookViewId="0">
      <pane ySplit="10" topLeftCell="A22" activePane="bottomLeft" state="frozen"/>
      <selection activeCell="A11" sqref="A11"/>
      <selection pane="bottomLeft" activeCell="O1" sqref="O1"/>
    </sheetView>
  </sheetViews>
  <sheetFormatPr defaultColWidth="9.109375" defaultRowHeight="13.8" x14ac:dyDescent="0.3"/>
  <cols>
    <col min="1" max="1" width="9.109375" style="3"/>
    <col min="2" max="2" width="17.5546875" style="5" customWidth="1"/>
    <col min="3" max="3" width="9.5546875" style="5" customWidth="1"/>
    <col min="4" max="4" width="9.88671875" style="5" customWidth="1"/>
    <col min="5" max="5" width="11.5546875" style="5" customWidth="1"/>
    <col min="6" max="7" width="9.44140625" style="5" customWidth="1"/>
    <col min="8" max="8" width="11.5546875" style="5" customWidth="1"/>
    <col min="9" max="10" width="9.5546875" style="5" customWidth="1"/>
    <col min="11" max="11" width="11.5546875" style="5" customWidth="1"/>
    <col min="12" max="12" width="10.44140625" style="5" bestFit="1" customWidth="1"/>
    <col min="13" max="13" width="9.109375" style="5"/>
    <col min="14" max="16384" width="9.109375" style="3"/>
  </cols>
  <sheetData>
    <row r="1" spans="2:14" ht="18" x14ac:dyDescent="0.35">
      <c r="B1" s="16" t="s">
        <v>24</v>
      </c>
      <c r="C1" s="16"/>
      <c r="D1" s="16"/>
      <c r="E1" s="16"/>
      <c r="F1" s="16"/>
      <c r="G1" s="16"/>
      <c r="H1" s="16"/>
      <c r="I1" s="16"/>
      <c r="J1" s="16"/>
      <c r="K1" s="6"/>
    </row>
    <row r="2" spans="2:14" ht="11.4" customHeight="1" x14ac:dyDescent="0.3">
      <c r="B2" s="6"/>
      <c r="C2" s="6"/>
      <c r="D2" s="6"/>
      <c r="E2" s="6"/>
      <c r="F2" s="6"/>
      <c r="G2" s="6"/>
      <c r="H2" s="6"/>
    </row>
    <row r="3" spans="2:14" ht="23.4" x14ac:dyDescent="0.4">
      <c r="B3" s="11" t="s">
        <v>13</v>
      </c>
      <c r="C3" s="11"/>
      <c r="D3" s="11"/>
      <c r="E3" s="11"/>
      <c r="F3" s="11"/>
      <c r="G3" s="11"/>
      <c r="H3" s="11"/>
      <c r="I3" s="11"/>
      <c r="J3" s="11"/>
      <c r="K3" s="11"/>
    </row>
    <row r="4" spans="2:14" s="1" customFormat="1" ht="9.75" customHeight="1" x14ac:dyDescent="0.3">
      <c r="B4" s="35"/>
      <c r="C4" s="34"/>
      <c r="D4" s="34"/>
      <c r="E4" s="33"/>
      <c r="F4" s="33"/>
      <c r="G4" s="33"/>
      <c r="H4" s="15"/>
      <c r="I4" s="15"/>
      <c r="J4" s="15"/>
      <c r="K4" s="15"/>
      <c r="L4" s="15"/>
      <c r="M4" s="15"/>
    </row>
    <row r="5" spans="2:14" ht="24" customHeight="1" x14ac:dyDescent="0.4">
      <c r="B5" s="11" t="s">
        <v>25</v>
      </c>
      <c r="C5" s="11"/>
      <c r="D5" s="11"/>
      <c r="E5" s="11"/>
      <c r="F5" s="11"/>
      <c r="G5" s="11"/>
      <c r="H5" s="11"/>
      <c r="I5" s="11"/>
      <c r="J5" s="11"/>
      <c r="K5" s="11"/>
    </row>
    <row r="6" spans="2:14" ht="10.199999999999999" customHeight="1" x14ac:dyDescent="0.3">
      <c r="B6" s="23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2:14" s="254" customFormat="1" ht="18" customHeight="1" x14ac:dyDescent="0.3">
      <c r="B7" s="255"/>
      <c r="C7" s="252" t="s">
        <v>17</v>
      </c>
      <c r="D7" s="252"/>
      <c r="E7" s="252"/>
      <c r="F7" s="256" t="s">
        <v>18</v>
      </c>
      <c r="G7" s="256"/>
      <c r="H7" s="256"/>
      <c r="I7" s="252" t="s">
        <v>26</v>
      </c>
      <c r="J7" s="252"/>
      <c r="K7" s="252"/>
      <c r="L7" s="253"/>
      <c r="M7" s="253"/>
    </row>
    <row r="8" spans="2:14" s="254" customFormat="1" ht="32.1" customHeight="1" x14ac:dyDescent="0.3">
      <c r="B8" s="255" t="s">
        <v>7</v>
      </c>
      <c r="C8" s="258" t="s">
        <v>27</v>
      </c>
      <c r="D8" s="258" t="s">
        <v>28</v>
      </c>
      <c r="E8" s="258" t="s">
        <v>29</v>
      </c>
      <c r="F8" s="258" t="s">
        <v>27</v>
      </c>
      <c r="G8" s="258" t="s">
        <v>28</v>
      </c>
      <c r="H8" s="258" t="s">
        <v>29</v>
      </c>
      <c r="I8" s="258" t="s">
        <v>27</v>
      </c>
      <c r="J8" s="258" t="s">
        <v>28</v>
      </c>
      <c r="K8" s="258" t="s">
        <v>29</v>
      </c>
      <c r="L8" s="253"/>
      <c r="M8" s="253"/>
    </row>
    <row r="9" spans="2:14" ht="15" customHeight="1" x14ac:dyDescent="0.3">
      <c r="B9" s="61" t="s">
        <v>0</v>
      </c>
      <c r="C9" s="286"/>
      <c r="D9" s="286"/>
      <c r="E9" s="243"/>
      <c r="F9" s="287"/>
      <c r="G9" s="287"/>
      <c r="H9" s="71"/>
      <c r="I9" s="287"/>
      <c r="J9" s="287"/>
      <c r="K9" s="71"/>
      <c r="L9" s="96"/>
      <c r="M9" s="96"/>
    </row>
    <row r="10" spans="2:14" ht="15" customHeight="1" x14ac:dyDescent="0.3">
      <c r="B10" s="64">
        <v>2010</v>
      </c>
      <c r="C10" s="74">
        <v>679.47198154399985</v>
      </c>
      <c r="D10" s="75">
        <v>555.33679520299995</v>
      </c>
      <c r="E10" s="78">
        <v>81.730639421080909</v>
      </c>
      <c r="F10" s="239">
        <v>281.30958331500005</v>
      </c>
      <c r="G10" s="88">
        <v>230.96243495700003</v>
      </c>
      <c r="H10" s="78">
        <v>82.102583294639075</v>
      </c>
      <c r="I10" s="74">
        <v>960.7815648589999</v>
      </c>
      <c r="J10" s="74">
        <v>786.29923015999998</v>
      </c>
      <c r="K10" s="198">
        <v>81.839541777156583</v>
      </c>
      <c r="L10" s="96"/>
      <c r="M10" s="74"/>
      <c r="N10" s="198"/>
    </row>
    <row r="11" spans="2:14" ht="15" customHeight="1" x14ac:dyDescent="0.3">
      <c r="B11" s="66">
        <v>2011</v>
      </c>
      <c r="C11" s="72">
        <v>693.47175709199996</v>
      </c>
      <c r="D11" s="72">
        <v>572.163219185</v>
      </c>
      <c r="E11" s="83">
        <v>82.507068721054424</v>
      </c>
      <c r="F11" s="238">
        <v>300.40963087999995</v>
      </c>
      <c r="G11" s="87">
        <v>242.47620545799998</v>
      </c>
      <c r="H11" s="83">
        <v>80.715190371129694</v>
      </c>
      <c r="I11" s="72">
        <v>993.88138797199986</v>
      </c>
      <c r="J11" s="72">
        <v>814.63942464299998</v>
      </c>
      <c r="K11" s="197">
        <v>81.96545729719918</v>
      </c>
      <c r="L11" s="96"/>
      <c r="M11" s="74"/>
      <c r="N11" s="198"/>
    </row>
    <row r="12" spans="2:14" ht="15" customHeight="1" x14ac:dyDescent="0.3">
      <c r="B12" s="64">
        <v>2012</v>
      </c>
      <c r="C12" s="74">
        <v>694.40641043999995</v>
      </c>
      <c r="D12" s="74">
        <v>577.67492004499991</v>
      </c>
      <c r="E12" s="78">
        <v>83.189744702812447</v>
      </c>
      <c r="F12" s="239">
        <v>300.52258280800004</v>
      </c>
      <c r="G12" s="88">
        <v>244.565366829</v>
      </c>
      <c r="H12" s="78">
        <v>81.380029595063618</v>
      </c>
      <c r="I12" s="74">
        <v>994.92899324799998</v>
      </c>
      <c r="J12" s="74">
        <v>822.24028687399993</v>
      </c>
      <c r="K12" s="198">
        <v>82.643112468735254</v>
      </c>
      <c r="L12" s="96"/>
      <c r="M12" s="74"/>
      <c r="N12" s="198"/>
    </row>
    <row r="13" spans="2:14" ht="15" customHeight="1" x14ac:dyDescent="0.3">
      <c r="B13" s="66">
        <v>2013</v>
      </c>
      <c r="C13" s="72">
        <v>699.83025097500001</v>
      </c>
      <c r="D13" s="72">
        <v>583.98072512800002</v>
      </c>
      <c r="E13" s="83">
        <v>83.44605342715623</v>
      </c>
      <c r="F13" s="238">
        <v>303.15977733</v>
      </c>
      <c r="G13" s="118">
        <v>250.26351106600001</v>
      </c>
      <c r="H13" s="83">
        <v>82.551687189550691</v>
      </c>
      <c r="I13" s="72">
        <v>1002.990028305</v>
      </c>
      <c r="J13" s="72">
        <v>834.244236194</v>
      </c>
      <c r="K13" s="197">
        <v>83.175725844835029</v>
      </c>
      <c r="L13" s="96"/>
      <c r="M13" s="74"/>
      <c r="N13" s="198"/>
    </row>
    <row r="14" spans="2:14" ht="15" customHeight="1" x14ac:dyDescent="0.3">
      <c r="B14" s="64">
        <v>2014</v>
      </c>
      <c r="C14" s="74">
        <v>711.039542794</v>
      </c>
      <c r="D14" s="74">
        <v>600.03682870700015</v>
      </c>
      <c r="E14" s="78">
        <v>84.388672161491982</v>
      </c>
      <c r="F14" s="239">
        <v>315.45111070399997</v>
      </c>
      <c r="G14" s="119">
        <v>256.69324816400001</v>
      </c>
      <c r="H14" s="78">
        <v>81.373385432414992</v>
      </c>
      <c r="I14" s="74">
        <v>1026.490653498</v>
      </c>
      <c r="J14" s="74">
        <v>856.73007687100016</v>
      </c>
      <c r="K14" s="198">
        <v>83.462043609603057</v>
      </c>
      <c r="L14" s="96"/>
      <c r="M14" s="74"/>
      <c r="N14" s="198"/>
    </row>
    <row r="15" spans="2:14" ht="15" customHeight="1" x14ac:dyDescent="0.3">
      <c r="B15" s="66">
        <v>2015</v>
      </c>
      <c r="C15" s="72">
        <v>743.55993424099984</v>
      </c>
      <c r="D15" s="72">
        <v>628.54244073999996</v>
      </c>
      <c r="E15" s="83">
        <v>84.531510076802917</v>
      </c>
      <c r="F15" s="238">
        <v>323.328632298</v>
      </c>
      <c r="G15" s="118">
        <v>260.96752068299998</v>
      </c>
      <c r="H15" s="83">
        <v>80.712777840991166</v>
      </c>
      <c r="I15" s="72">
        <v>1066.8885665389998</v>
      </c>
      <c r="J15" s="72">
        <v>889.50996142299994</v>
      </c>
      <c r="K15" s="197">
        <v>83.374214451335021</v>
      </c>
      <c r="L15" s="96"/>
      <c r="M15" s="74"/>
      <c r="N15" s="198"/>
    </row>
    <row r="16" spans="2:14" ht="15" customHeight="1" x14ac:dyDescent="0.3">
      <c r="B16" s="64">
        <v>2016</v>
      </c>
      <c r="C16" s="74">
        <v>783.06389775899981</v>
      </c>
      <c r="D16" s="74">
        <v>663.17420088099993</v>
      </c>
      <c r="E16" s="78">
        <v>84.689666166311014</v>
      </c>
      <c r="F16" s="239">
        <v>328.63920441300002</v>
      </c>
      <c r="G16" s="119">
        <v>264.805273263</v>
      </c>
      <c r="H16" s="78">
        <v>80.576288436427674</v>
      </c>
      <c r="I16" s="74">
        <v>1111.7031021719999</v>
      </c>
      <c r="J16" s="74">
        <v>927.97947414399994</v>
      </c>
      <c r="K16" s="198">
        <v>83.473678568581107</v>
      </c>
      <c r="L16" s="96"/>
      <c r="M16" s="74"/>
      <c r="N16" s="198"/>
    </row>
    <row r="17" spans="2:14" ht="15" customHeight="1" x14ac:dyDescent="0.3">
      <c r="B17" s="66">
        <v>2017</v>
      </c>
      <c r="C17" s="72">
        <v>809.108212138</v>
      </c>
      <c r="D17" s="72">
        <v>683.56338312000003</v>
      </c>
      <c r="E17" s="83">
        <v>84.483555211204887</v>
      </c>
      <c r="F17" s="238">
        <v>334.78842813599999</v>
      </c>
      <c r="G17" s="118">
        <v>271.31777750099997</v>
      </c>
      <c r="H17" s="83">
        <v>81.041563775550642</v>
      </c>
      <c r="I17" s="72">
        <v>1143.896640274</v>
      </c>
      <c r="J17" s="118">
        <v>954.88116062099994</v>
      </c>
      <c r="K17" s="197">
        <v>83.476174944641429</v>
      </c>
      <c r="L17" s="96"/>
      <c r="M17" s="74"/>
      <c r="N17" s="198"/>
    </row>
    <row r="18" spans="2:14" ht="15" customHeight="1" x14ac:dyDescent="0.3">
      <c r="B18" s="64">
        <v>2018</v>
      </c>
      <c r="C18" s="74">
        <v>849.98554080199995</v>
      </c>
      <c r="D18" s="74">
        <v>719.86006170799999</v>
      </c>
      <c r="E18" s="78">
        <v>84.690859685539991</v>
      </c>
      <c r="F18" s="239">
        <v>344.72422891600007</v>
      </c>
      <c r="G18" s="119">
        <v>280.96875990999996</v>
      </c>
      <c r="H18" s="78">
        <v>81.505370479330125</v>
      </c>
      <c r="I18" s="74">
        <v>1194.709769718</v>
      </c>
      <c r="J18" s="119">
        <v>1000.8288216179999</v>
      </c>
      <c r="K18" s="198">
        <v>83.771711505651808</v>
      </c>
      <c r="L18" s="96"/>
      <c r="M18" s="74"/>
      <c r="N18" s="198"/>
    </row>
    <row r="19" spans="2:14" ht="15" customHeight="1" x14ac:dyDescent="0.3">
      <c r="B19" s="66">
        <v>2019</v>
      </c>
      <c r="C19" s="72">
        <v>883.12697049400003</v>
      </c>
      <c r="D19" s="72">
        <v>752.04871313000001</v>
      </c>
      <c r="E19" s="83">
        <v>85.157484513163723</v>
      </c>
      <c r="F19" s="238">
        <v>352.09684987399999</v>
      </c>
      <c r="G19" s="118">
        <v>292.01156463800004</v>
      </c>
      <c r="H19" s="83">
        <v>82.935011983918102</v>
      </c>
      <c r="I19" s="72">
        <v>1235.2238203679999</v>
      </c>
      <c r="J19" s="118">
        <v>1044.0602777680001</v>
      </c>
      <c r="K19" s="197">
        <v>84.523975376134828</v>
      </c>
      <c r="L19" s="96"/>
      <c r="M19" s="74"/>
      <c r="N19" s="198"/>
    </row>
    <row r="20" spans="2:14" ht="15" customHeight="1" x14ac:dyDescent="0.3">
      <c r="B20" s="299">
        <v>2020</v>
      </c>
      <c r="C20" s="281">
        <v>618.19640869199998</v>
      </c>
      <c r="D20" s="281">
        <v>422.51164795200003</v>
      </c>
      <c r="E20" s="304">
        <v>68.345859343628973</v>
      </c>
      <c r="F20" s="327">
        <v>177.736836549</v>
      </c>
      <c r="G20" s="302">
        <v>128.561882981</v>
      </c>
      <c r="H20" s="304">
        <v>72.33271699733271</v>
      </c>
      <c r="I20" s="281">
        <v>795.93324524100001</v>
      </c>
      <c r="J20" s="302">
        <v>551.07353093300003</v>
      </c>
      <c r="K20" s="320">
        <v>69.236149416794476</v>
      </c>
      <c r="L20" s="96"/>
      <c r="M20" s="74"/>
      <c r="N20" s="198"/>
    </row>
    <row r="21" spans="2:14" ht="15" customHeight="1" x14ac:dyDescent="0.3">
      <c r="B21" s="66">
        <v>2021</v>
      </c>
      <c r="C21" s="72">
        <v>657.62875179399987</v>
      </c>
      <c r="D21" s="72">
        <v>475.783200303</v>
      </c>
      <c r="E21" s="83">
        <v>72.348296665112599</v>
      </c>
      <c r="F21" s="238">
        <v>171.16478319999999</v>
      </c>
      <c r="G21" s="118">
        <v>91.578008747999988</v>
      </c>
      <c r="H21" s="83">
        <v>53.502833372560247</v>
      </c>
      <c r="I21" s="72">
        <v>828.79353499399986</v>
      </c>
      <c r="J21" s="118">
        <v>567.36120905099995</v>
      </c>
      <c r="K21" s="197">
        <v>68.456278324505433</v>
      </c>
      <c r="L21" s="96"/>
      <c r="M21" s="74"/>
      <c r="N21" s="198"/>
    </row>
    <row r="22" spans="2:14" ht="15" customHeight="1" x14ac:dyDescent="0.3">
      <c r="B22" s="64">
        <v>2022</v>
      </c>
      <c r="C22" s="74">
        <v>833.91730979199997</v>
      </c>
      <c r="D22" s="74">
        <v>695.90280557599999</v>
      </c>
      <c r="E22" s="78">
        <v>83.449857366502641</v>
      </c>
      <c r="F22" s="239">
        <v>277.62422790800002</v>
      </c>
      <c r="G22" s="119">
        <v>212.70315099699999</v>
      </c>
      <c r="H22" s="78">
        <v>76.615485831260457</v>
      </c>
      <c r="I22" s="74">
        <v>1111.5415376999999</v>
      </c>
      <c r="J22" s="119">
        <v>908.60595657299996</v>
      </c>
      <c r="K22" s="198">
        <v>81.742870217255756</v>
      </c>
      <c r="L22" s="96"/>
      <c r="M22" s="96"/>
    </row>
    <row r="23" spans="2:14" ht="15" customHeight="1" x14ac:dyDescent="0.3">
      <c r="B23" s="66" t="s">
        <v>1</v>
      </c>
      <c r="C23" s="72">
        <v>907.26805910500002</v>
      </c>
      <c r="D23" s="72">
        <v>762.65473839699996</v>
      </c>
      <c r="E23" s="83">
        <v>84.060574021457569</v>
      </c>
      <c r="F23" s="238">
        <v>347.74811445699999</v>
      </c>
      <c r="G23" s="118">
        <v>289.94975291299994</v>
      </c>
      <c r="H23" s="83">
        <v>83.379245165929731</v>
      </c>
      <c r="I23" s="72">
        <v>1255.0161735619999</v>
      </c>
      <c r="J23" s="118">
        <v>1052.60449131</v>
      </c>
      <c r="K23" s="197">
        <v>83.871786952552725</v>
      </c>
      <c r="L23" s="96"/>
      <c r="M23" s="338"/>
      <c r="N23" s="338"/>
    </row>
    <row r="24" spans="2:14" ht="10.35" customHeight="1" x14ac:dyDescent="0.3">
      <c r="B24" s="67"/>
      <c r="C24" s="76"/>
      <c r="D24" s="76"/>
      <c r="E24" s="86"/>
      <c r="F24" s="240"/>
      <c r="G24" s="120"/>
      <c r="H24" s="86"/>
      <c r="I24" s="76"/>
      <c r="J24" s="76"/>
      <c r="K24" s="199"/>
      <c r="L24" s="96"/>
      <c r="M24" s="96"/>
    </row>
    <row r="25" spans="2:14" ht="15" customHeight="1" x14ac:dyDescent="0.3">
      <c r="B25" s="61" t="s">
        <v>8</v>
      </c>
      <c r="C25" s="74"/>
      <c r="D25" s="74"/>
      <c r="E25" s="78"/>
      <c r="F25" s="239"/>
      <c r="G25" s="119"/>
      <c r="H25" s="78"/>
      <c r="I25" s="74"/>
      <c r="J25" s="74"/>
      <c r="K25" s="198"/>
      <c r="L25" s="96"/>
      <c r="M25" s="96"/>
    </row>
    <row r="26" spans="2:14" ht="15" customHeight="1" x14ac:dyDescent="0.3">
      <c r="B26" s="340">
        <v>2024</v>
      </c>
      <c r="C26" s="353">
        <v>946.86684097661998</v>
      </c>
      <c r="D26" s="353">
        <v>802.05377373485248</v>
      </c>
      <c r="E26" s="354">
        <v>84.706078935829666</v>
      </c>
      <c r="F26" s="355">
        <v>394.40183259340648</v>
      </c>
      <c r="G26" s="356">
        <v>328.3779615462451</v>
      </c>
      <c r="H26" s="354">
        <v>83.259745368570293</v>
      </c>
      <c r="I26" s="353">
        <v>1341.2686735700265</v>
      </c>
      <c r="J26" s="356">
        <v>1130.4317352810976</v>
      </c>
      <c r="K26" s="358">
        <v>84.280782631883241</v>
      </c>
      <c r="L26" s="96"/>
      <c r="M26" s="338"/>
      <c r="N26" s="338"/>
    </row>
    <row r="27" spans="2:14" ht="10.35" customHeight="1" x14ac:dyDescent="0.3">
      <c r="B27" s="64"/>
      <c r="C27" s="74"/>
      <c r="D27" s="74"/>
      <c r="E27" s="78"/>
      <c r="F27" s="239"/>
      <c r="G27" s="119"/>
      <c r="H27" s="78"/>
      <c r="I27" s="74"/>
      <c r="J27" s="119"/>
      <c r="K27" s="198"/>
      <c r="L27" s="96"/>
      <c r="M27" s="96"/>
    </row>
    <row r="28" spans="2:14" ht="15" customHeight="1" x14ac:dyDescent="0.3">
      <c r="B28" s="66">
        <v>2025</v>
      </c>
      <c r="C28" s="72">
        <v>965.10362479184607</v>
      </c>
      <c r="D28" s="72">
        <v>818.34939593078866</v>
      </c>
      <c r="E28" s="83">
        <v>84.793940765406475</v>
      </c>
      <c r="F28" s="238">
        <v>407.89346681327686</v>
      </c>
      <c r="G28" s="118">
        <v>340.20633242613559</v>
      </c>
      <c r="H28" s="83">
        <v>83.405683127029178</v>
      </c>
      <c r="I28" s="72">
        <v>1372.9970916051229</v>
      </c>
      <c r="J28" s="118">
        <v>1158.5557283569242</v>
      </c>
      <c r="K28" s="197">
        <v>84.381513656558241</v>
      </c>
      <c r="L28" s="96"/>
      <c r="M28" s="338"/>
      <c r="N28" s="338"/>
    </row>
    <row r="29" spans="2:14" ht="15" customHeight="1" x14ac:dyDescent="0.3">
      <c r="B29" s="64">
        <v>2026</v>
      </c>
      <c r="C29" s="74">
        <v>980.47664838807384</v>
      </c>
      <c r="D29" s="74">
        <v>835.91573213713946</v>
      </c>
      <c r="E29" s="78">
        <v>85.256057195385949</v>
      </c>
      <c r="F29" s="239">
        <v>417.55649076151849</v>
      </c>
      <c r="G29" s="119">
        <v>349.06943950889331</v>
      </c>
      <c r="H29" s="78">
        <v>83.598135158258003</v>
      </c>
      <c r="I29" s="74">
        <v>1398.0331391495924</v>
      </c>
      <c r="J29" s="119">
        <v>1184.9851716460328</v>
      </c>
      <c r="K29" s="198">
        <v>84.760878584526665</v>
      </c>
      <c r="L29" s="96"/>
      <c r="M29" s="338"/>
      <c r="N29" s="338"/>
    </row>
    <row r="30" spans="2:14" ht="15" customHeight="1" x14ac:dyDescent="0.3">
      <c r="B30" s="66">
        <v>2027</v>
      </c>
      <c r="C30" s="72">
        <v>1002.5258337958451</v>
      </c>
      <c r="D30" s="72">
        <v>855.56738599688492</v>
      </c>
      <c r="E30" s="83">
        <v>85.34118096064077</v>
      </c>
      <c r="F30" s="238">
        <v>429.22304734758058</v>
      </c>
      <c r="G30" s="118">
        <v>358.87844294140245</v>
      </c>
      <c r="H30" s="83">
        <v>83.611177256002804</v>
      </c>
      <c r="I30" s="72">
        <v>1431.7488811434257</v>
      </c>
      <c r="J30" s="118">
        <v>1214.4458289382874</v>
      </c>
      <c r="K30" s="197">
        <v>84.822544297600885</v>
      </c>
      <c r="L30" s="96"/>
      <c r="M30" s="338"/>
      <c r="N30" s="338"/>
    </row>
    <row r="31" spans="2:14" ht="15" customHeight="1" x14ac:dyDescent="0.3">
      <c r="B31" s="64">
        <v>2028</v>
      </c>
      <c r="C31" s="74">
        <v>1024.4840623424216</v>
      </c>
      <c r="D31" s="74">
        <v>874.35438207340894</v>
      </c>
      <c r="E31" s="198">
        <v>85.345825690469979</v>
      </c>
      <c r="F31" s="239">
        <v>441.53964462689083</v>
      </c>
      <c r="G31" s="119">
        <v>369.24767001515397</v>
      </c>
      <c r="H31" s="78">
        <v>83.627297006857688</v>
      </c>
      <c r="I31" s="74">
        <v>1466.0237069693123</v>
      </c>
      <c r="J31" s="119">
        <v>1243.6020520885629</v>
      </c>
      <c r="K31" s="198">
        <v>84.82823614492851</v>
      </c>
      <c r="L31" s="96"/>
      <c r="M31" s="338"/>
      <c r="N31" s="338"/>
    </row>
    <row r="32" spans="2:14" ht="15" customHeight="1" x14ac:dyDescent="0.3">
      <c r="B32" s="66">
        <v>2029</v>
      </c>
      <c r="C32" s="72">
        <v>1045.6732894519362</v>
      </c>
      <c r="D32" s="72">
        <v>893.35912598834375</v>
      </c>
      <c r="E32" s="83">
        <v>85.433866868357697</v>
      </c>
      <c r="F32" s="238">
        <v>453.98641789351433</v>
      </c>
      <c r="G32" s="118">
        <v>379.72520765412179</v>
      </c>
      <c r="H32" s="83">
        <v>83.642415871390455</v>
      </c>
      <c r="I32" s="72">
        <v>1499.6597073454504</v>
      </c>
      <c r="J32" s="118">
        <v>1273.0843336424655</v>
      </c>
      <c r="K32" s="197">
        <v>84.891547556208849</v>
      </c>
      <c r="L32" s="96"/>
      <c r="M32" s="338"/>
      <c r="N32" s="338"/>
    </row>
    <row r="33" spans="2:14" ht="10.35" customHeight="1" x14ac:dyDescent="0.3">
      <c r="B33" s="64"/>
      <c r="C33" s="74"/>
      <c r="D33" s="74"/>
      <c r="E33" s="78"/>
      <c r="F33" s="239"/>
      <c r="G33" s="119"/>
      <c r="H33" s="78"/>
      <c r="I33" s="74"/>
      <c r="J33" s="119"/>
      <c r="K33" s="198"/>
      <c r="L33" s="96"/>
      <c r="M33" s="96"/>
    </row>
    <row r="34" spans="2:14" ht="15" customHeight="1" x14ac:dyDescent="0.3">
      <c r="B34" s="64">
        <v>2030</v>
      </c>
      <c r="C34" s="74">
        <v>1069.0804843552221</v>
      </c>
      <c r="D34" s="74">
        <v>913.4075895894365</v>
      </c>
      <c r="E34" s="78">
        <v>85.438617854887312</v>
      </c>
      <c r="F34" s="239">
        <v>466.78541391030706</v>
      </c>
      <c r="G34" s="119">
        <v>390.50459428367782</v>
      </c>
      <c r="H34" s="78">
        <v>83.65826837055225</v>
      </c>
      <c r="I34" s="74">
        <v>1535.8658982655293</v>
      </c>
      <c r="J34" s="119">
        <v>1303.9121838731144</v>
      </c>
      <c r="K34" s="198">
        <v>84.897528185607683</v>
      </c>
      <c r="L34" s="96"/>
      <c r="M34" s="338"/>
      <c r="N34" s="338"/>
    </row>
    <row r="35" spans="2:14" ht="15" customHeight="1" x14ac:dyDescent="0.3">
      <c r="B35" s="66">
        <v>2031</v>
      </c>
      <c r="C35" s="72">
        <v>1092.0108061910014</v>
      </c>
      <c r="D35" s="72">
        <v>935.5255852393376</v>
      </c>
      <c r="E35" s="83">
        <v>85.66999336778602</v>
      </c>
      <c r="F35" s="238">
        <v>479.7874445437555</v>
      </c>
      <c r="G35" s="118">
        <v>401.46259990533503</v>
      </c>
      <c r="H35" s="83">
        <v>83.675094976088431</v>
      </c>
      <c r="I35" s="72">
        <v>1571.7982507347569</v>
      </c>
      <c r="J35" s="118">
        <v>1336.9881851446726</v>
      </c>
      <c r="K35" s="197">
        <v>85.061055674268658</v>
      </c>
      <c r="L35" s="96"/>
      <c r="M35" s="338"/>
      <c r="N35" s="338"/>
    </row>
    <row r="36" spans="2:14" ht="15" customHeight="1" x14ac:dyDescent="0.3">
      <c r="B36" s="64">
        <v>2032</v>
      </c>
      <c r="C36" s="74">
        <v>1118.4998492109214</v>
      </c>
      <c r="D36" s="74">
        <v>960.17207436232309</v>
      </c>
      <c r="E36" s="78">
        <v>85.844631542838798</v>
      </c>
      <c r="F36" s="239">
        <v>493.39004797511393</v>
      </c>
      <c r="G36" s="119">
        <v>412.9247044393681</v>
      </c>
      <c r="H36" s="78">
        <v>83.691332270284377</v>
      </c>
      <c r="I36" s="74">
        <v>1611.8898971860353</v>
      </c>
      <c r="J36" s="119">
        <v>1373.0967788016912</v>
      </c>
      <c r="K36" s="198">
        <v>85.18551925902517</v>
      </c>
      <c r="L36" s="96"/>
      <c r="M36" s="338"/>
      <c r="N36" s="338"/>
    </row>
    <row r="37" spans="2:14" ht="15" customHeight="1" x14ac:dyDescent="0.3">
      <c r="B37" s="66">
        <v>2033</v>
      </c>
      <c r="C37" s="72">
        <v>1150.7248876800218</v>
      </c>
      <c r="D37" s="72">
        <v>989.36076351499378</v>
      </c>
      <c r="E37" s="83">
        <v>85.977176135439777</v>
      </c>
      <c r="F37" s="238">
        <v>507.45910368690761</v>
      </c>
      <c r="G37" s="118">
        <v>424.77763513182288</v>
      </c>
      <c r="H37" s="83">
        <v>83.706772042442736</v>
      </c>
      <c r="I37" s="72">
        <v>1658.1839913669294</v>
      </c>
      <c r="J37" s="118">
        <v>1414.1383986468168</v>
      </c>
      <c r="K37" s="197">
        <v>85.28235744702053</v>
      </c>
      <c r="L37" s="96"/>
      <c r="M37" s="96"/>
    </row>
    <row r="38" spans="2:14" ht="15" customHeight="1" x14ac:dyDescent="0.3">
      <c r="B38" s="64">
        <v>2034</v>
      </c>
      <c r="C38" s="74">
        <v>1185.2973367222105</v>
      </c>
      <c r="D38" s="74">
        <v>1020.2871136821718</v>
      </c>
      <c r="E38" s="78">
        <v>86.078579785190996</v>
      </c>
      <c r="F38" s="239">
        <v>521.82350355535584</v>
      </c>
      <c r="G38" s="119">
        <v>436.88160358776236</v>
      </c>
      <c r="H38" s="78">
        <v>83.722101555630161</v>
      </c>
      <c r="I38" s="74">
        <v>1707.1208402775665</v>
      </c>
      <c r="J38" s="119">
        <v>1457.1687172699342</v>
      </c>
      <c r="K38" s="198">
        <v>85.358264212450734</v>
      </c>
      <c r="L38" s="96"/>
      <c r="M38" s="96"/>
    </row>
    <row r="39" spans="2:14" ht="10.35" customHeight="1" x14ac:dyDescent="0.3">
      <c r="B39" s="67"/>
      <c r="C39" s="76"/>
      <c r="D39" s="76"/>
      <c r="E39" s="86"/>
      <c r="F39" s="240"/>
      <c r="G39" s="120"/>
      <c r="H39" s="86"/>
      <c r="I39" s="76"/>
      <c r="J39" s="120"/>
      <c r="K39" s="199"/>
      <c r="L39" s="96"/>
      <c r="M39" s="338"/>
      <c r="N39" s="338"/>
    </row>
    <row r="40" spans="2:14" ht="15" customHeight="1" x14ac:dyDescent="0.3">
      <c r="B40" s="66">
        <v>2035</v>
      </c>
      <c r="C40" s="72">
        <v>1219.0180169237155</v>
      </c>
      <c r="D40" s="72">
        <v>1050.2676612063465</v>
      </c>
      <c r="E40" s="83">
        <v>86.156861229727895</v>
      </c>
      <c r="F40" s="238">
        <v>536.26268441390891</v>
      </c>
      <c r="G40" s="118">
        <v>449.04719047283572</v>
      </c>
      <c r="H40" s="83">
        <v>83.736423123232498</v>
      </c>
      <c r="I40" s="72">
        <v>1755.2807013376246</v>
      </c>
      <c r="J40" s="118">
        <v>1499.3148516791821</v>
      </c>
      <c r="K40" s="197">
        <v>85.417383700317458</v>
      </c>
      <c r="L40" s="96"/>
      <c r="M40" s="96"/>
    </row>
    <row r="41" spans="2:14" ht="15" customHeight="1" x14ac:dyDescent="0.3">
      <c r="B41" s="64">
        <v>2036</v>
      </c>
      <c r="C41" s="74">
        <v>1253.9965522563559</v>
      </c>
      <c r="D41" s="74">
        <v>1081.1703674913476</v>
      </c>
      <c r="E41" s="78">
        <v>86.217969702226327</v>
      </c>
      <c r="F41" s="239">
        <v>550.97973270749208</v>
      </c>
      <c r="G41" s="119">
        <v>461.44797494341913</v>
      </c>
      <c r="H41" s="78">
        <v>83.750444444822406</v>
      </c>
      <c r="I41" s="74">
        <v>1804.976284963848</v>
      </c>
      <c r="J41" s="119">
        <v>1542.6183424347669</v>
      </c>
      <c r="K41" s="198">
        <v>85.464742960080713</v>
      </c>
      <c r="L41" s="96"/>
      <c r="M41" s="96"/>
    </row>
    <row r="42" spans="2:14" ht="15" customHeight="1" x14ac:dyDescent="0.3">
      <c r="B42" s="66">
        <v>2037</v>
      </c>
      <c r="C42" s="72">
        <v>1290.4166045543097</v>
      </c>
      <c r="D42" s="72">
        <v>1113.1946347862713</v>
      </c>
      <c r="E42" s="83">
        <v>86.266298097640473</v>
      </c>
      <c r="F42" s="238">
        <v>565.9441035433274</v>
      </c>
      <c r="G42" s="118">
        <v>474.05791485503192</v>
      </c>
      <c r="H42" s="83">
        <v>83.764087634626122</v>
      </c>
      <c r="I42" s="72">
        <v>1856.3607080976371</v>
      </c>
      <c r="J42" s="118">
        <v>1587.2525496413032</v>
      </c>
      <c r="K42" s="197">
        <v>85.503455374677102</v>
      </c>
      <c r="L42" s="96"/>
      <c r="M42" s="96"/>
    </row>
    <row r="43" spans="2:14" ht="15" customHeight="1" x14ac:dyDescent="0.3">
      <c r="B43" s="64">
        <v>2038</v>
      </c>
      <c r="C43" s="74">
        <v>1327.1023580051797</v>
      </c>
      <c r="D43" s="74">
        <v>1145.3568798021158</v>
      </c>
      <c r="E43" s="78">
        <v>86.305089648378541</v>
      </c>
      <c r="F43" s="239">
        <v>581.28684248505613</v>
      </c>
      <c r="G43" s="119">
        <v>486.98771397516191</v>
      </c>
      <c r="H43" s="78">
        <v>83.777522280264165</v>
      </c>
      <c r="I43" s="74">
        <v>1908.3892004902359</v>
      </c>
      <c r="J43" s="119">
        <v>1632.3445937772776</v>
      </c>
      <c r="K43" s="198">
        <v>85.535203896456409</v>
      </c>
      <c r="L43" s="96"/>
      <c r="M43" s="96"/>
    </row>
    <row r="44" spans="2:14" ht="15" customHeight="1" x14ac:dyDescent="0.3">
      <c r="B44" s="66">
        <v>2039</v>
      </c>
      <c r="C44" s="72">
        <v>1363.8204143130663</v>
      </c>
      <c r="D44" s="72">
        <v>1177.4780744648428</v>
      </c>
      <c r="E44" s="83">
        <v>86.336739214885498</v>
      </c>
      <c r="F44" s="238">
        <v>596.92163234331736</v>
      </c>
      <c r="G44" s="118">
        <v>500.16625824391201</v>
      </c>
      <c r="H44" s="83">
        <v>83.79094191651663</v>
      </c>
      <c r="I44" s="72">
        <v>1960.7420466563835</v>
      </c>
      <c r="J44" s="118">
        <v>1677.644332708755</v>
      </c>
      <c r="K44" s="197">
        <v>85.561705353828174</v>
      </c>
      <c r="L44" s="96"/>
      <c r="M44" s="96"/>
    </row>
    <row r="45" spans="2:14" ht="10.35" customHeight="1" x14ac:dyDescent="0.3">
      <c r="B45" s="64"/>
      <c r="C45" s="74"/>
      <c r="D45" s="74"/>
      <c r="E45" s="78"/>
      <c r="F45" s="239"/>
      <c r="G45" s="119"/>
      <c r="H45" s="78"/>
      <c r="I45" s="74"/>
      <c r="J45" s="119"/>
      <c r="K45" s="198"/>
      <c r="L45" s="96"/>
      <c r="M45" s="96"/>
    </row>
    <row r="46" spans="2:14" ht="15" customHeight="1" x14ac:dyDescent="0.3">
      <c r="B46" s="64">
        <v>2040</v>
      </c>
      <c r="C46" s="74">
        <v>1400.5469722830044</v>
      </c>
      <c r="D46" s="74">
        <v>1209.5546063651805</v>
      </c>
      <c r="E46" s="78">
        <v>86.36301604318983</v>
      </c>
      <c r="F46" s="239">
        <v>612.9348661516068</v>
      </c>
      <c r="G46" s="119">
        <v>513.66252839341246</v>
      </c>
      <c r="H46" s="78">
        <v>83.803770475403212</v>
      </c>
      <c r="I46" s="74">
        <v>2013.4818384346113</v>
      </c>
      <c r="J46" s="119">
        <v>1723.2171347585929</v>
      </c>
      <c r="K46" s="198">
        <v>85.583942296609649</v>
      </c>
      <c r="L46" s="96"/>
      <c r="M46" s="96"/>
    </row>
    <row r="47" spans="2:14" ht="15" customHeight="1" x14ac:dyDescent="0.3">
      <c r="B47" s="66">
        <v>2041</v>
      </c>
      <c r="C47" s="72">
        <v>1437.601537001518</v>
      </c>
      <c r="D47" s="72">
        <v>1241.8753686097245</v>
      </c>
      <c r="E47" s="83">
        <v>86.385228218381712</v>
      </c>
      <c r="F47" s="238">
        <v>629.35406717748231</v>
      </c>
      <c r="G47" s="118">
        <v>527.50295660543316</v>
      </c>
      <c r="H47" s="83">
        <v>83.81656433415462</v>
      </c>
      <c r="I47" s="72">
        <v>2066.9556041790001</v>
      </c>
      <c r="J47" s="118">
        <v>1769.3783252151577</v>
      </c>
      <c r="K47" s="197">
        <v>85.603112211883186</v>
      </c>
      <c r="L47" s="96"/>
      <c r="M47" s="96"/>
    </row>
    <row r="48" spans="2:14" ht="15" customHeight="1" x14ac:dyDescent="0.3">
      <c r="B48" s="64">
        <v>2042</v>
      </c>
      <c r="C48" s="74">
        <v>1475.9259573143677</v>
      </c>
      <c r="D48" s="74">
        <v>1275.2641405869826</v>
      </c>
      <c r="E48" s="78">
        <v>86.404343948763227</v>
      </c>
      <c r="F48" s="239">
        <v>646.27698774106727</v>
      </c>
      <c r="G48" s="119">
        <v>541.76698933002911</v>
      </c>
      <c r="H48" s="78">
        <v>83.82891540416253</v>
      </c>
      <c r="I48" s="74">
        <v>2122.2029450554351</v>
      </c>
      <c r="J48" s="119">
        <v>1817.0311299170116</v>
      </c>
      <c r="K48" s="198">
        <v>85.620045629969098</v>
      </c>
      <c r="L48" s="96"/>
      <c r="M48" s="96"/>
    </row>
    <row r="49" spans="2:13" ht="15" customHeight="1" x14ac:dyDescent="0.3">
      <c r="B49" s="66">
        <v>2043</v>
      </c>
      <c r="C49" s="72">
        <v>1516.329164174037</v>
      </c>
      <c r="D49" s="72">
        <v>1310.4280544197504</v>
      </c>
      <c r="E49" s="83">
        <v>86.421080948710539</v>
      </c>
      <c r="F49" s="238">
        <v>663.55768822852485</v>
      </c>
      <c r="G49" s="118">
        <v>556.33372870529149</v>
      </c>
      <c r="H49" s="83">
        <v>83.841049327680139</v>
      </c>
      <c r="I49" s="72">
        <v>2179.886852402562</v>
      </c>
      <c r="J49" s="118">
        <v>1866.7617831250418</v>
      </c>
      <c r="K49" s="197">
        <v>85.635719168983044</v>
      </c>
      <c r="L49" s="96"/>
      <c r="M49" s="96"/>
    </row>
    <row r="50" spans="2:13" ht="15" customHeight="1" x14ac:dyDescent="0.3">
      <c r="B50" s="64">
        <v>2044</v>
      </c>
      <c r="C50" s="74">
        <v>1558.2157060026225</v>
      </c>
      <c r="D50" s="74">
        <v>1346.8588957027839</v>
      </c>
      <c r="E50" s="78">
        <v>86.435972279984014</v>
      </c>
      <c r="F50" s="239">
        <v>681.20851545865344</v>
      </c>
      <c r="G50" s="119">
        <v>571.21378991154586</v>
      </c>
      <c r="H50" s="78">
        <v>83.853001973551542</v>
      </c>
      <c r="I50" s="74">
        <v>2239.4242214612759</v>
      </c>
      <c r="J50" s="119">
        <v>1918.0726856143297</v>
      </c>
      <c r="K50" s="198">
        <v>85.650260778314831</v>
      </c>
      <c r="L50" s="96"/>
      <c r="M50" s="96"/>
    </row>
    <row r="51" spans="2:13" ht="10.199999999999999" customHeight="1" x14ac:dyDescent="0.3">
      <c r="B51" s="67"/>
      <c r="C51" s="125"/>
      <c r="D51" s="76"/>
      <c r="E51" s="86"/>
      <c r="F51" s="207"/>
      <c r="G51" s="211"/>
      <c r="H51" s="199"/>
      <c r="I51" s="212"/>
      <c r="J51" s="212"/>
      <c r="K51" s="199"/>
      <c r="L51" s="96"/>
      <c r="M51" s="96"/>
    </row>
    <row r="52" spans="2:13" ht="15" customHeight="1" x14ac:dyDescent="0.3">
      <c r="B52" s="248" t="s">
        <v>9</v>
      </c>
      <c r="C52" s="71"/>
      <c r="D52" s="71"/>
      <c r="E52" s="64"/>
      <c r="F52" s="64"/>
      <c r="G52" s="71"/>
      <c r="H52" s="71"/>
      <c r="I52" s="64"/>
      <c r="J52" s="71"/>
      <c r="K52" s="71"/>
      <c r="L52" s="96"/>
      <c r="M52" s="96"/>
    </row>
    <row r="53" spans="2:13" ht="15" customHeight="1" x14ac:dyDescent="0.3">
      <c r="B53" s="64" t="s">
        <v>10</v>
      </c>
      <c r="C53" s="68">
        <f>RATE(2023-2010,,-C10,C23)</f>
        <v>2.2489305984518451E-2</v>
      </c>
      <c r="D53" s="68">
        <f>RATE(2023-2010,,-D10,D23)</f>
        <v>2.4702532343561321E-2</v>
      </c>
      <c r="E53" s="68"/>
      <c r="F53" s="68">
        <f t="shared" ref="F53:G53" si="0">RATE(2023-2010,,-F10,F23)</f>
        <v>1.64431575548745E-2</v>
      </c>
      <c r="G53" s="68">
        <f t="shared" si="0"/>
        <v>1.7650308823101001E-2</v>
      </c>
      <c r="H53" s="68"/>
      <c r="I53" s="68">
        <f t="shared" ref="I53:J53" si="1">RATE(2023-2010,,-I10,I23)</f>
        <v>2.0763127687590633E-2</v>
      </c>
      <c r="J53" s="68">
        <f t="shared" si="1"/>
        <v>2.2690950330177682E-2</v>
      </c>
      <c r="K53" s="68"/>
      <c r="L53" s="96"/>
      <c r="M53" s="96"/>
    </row>
    <row r="54" spans="2:13" ht="15" customHeight="1" x14ac:dyDescent="0.3">
      <c r="B54" s="66" t="s">
        <v>2</v>
      </c>
      <c r="C54" s="69">
        <f>RATE(2024-2023,,-C23,C26)</f>
        <v>4.36461765342906E-2</v>
      </c>
      <c r="D54" s="69">
        <f>RATE(2024-2023,,-D23,D26)</f>
        <v>5.1660382286044804E-2</v>
      </c>
      <c r="E54" s="69"/>
      <c r="F54" s="69">
        <f t="shared" ref="F54:G54" si="2">RATE(2024-2023,,-F23,F26)</f>
        <v>0.13415951430608067</v>
      </c>
      <c r="G54" s="69">
        <f t="shared" si="2"/>
        <v>0.13253402786922067</v>
      </c>
      <c r="H54" s="69"/>
      <c r="I54" s="69">
        <f t="shared" ref="I54:J54" si="3">RATE(2024-2023,,-I23,I26)</f>
        <v>6.872620594460066E-2</v>
      </c>
      <c r="J54" s="69">
        <f t="shared" si="3"/>
        <v>7.3937784432440604E-2</v>
      </c>
      <c r="K54" s="69"/>
      <c r="L54" s="96"/>
      <c r="M54" s="96"/>
    </row>
    <row r="55" spans="2:13" ht="15" customHeight="1" x14ac:dyDescent="0.3">
      <c r="B55" s="64" t="s">
        <v>3</v>
      </c>
      <c r="C55" s="68">
        <f>RATE(2034-2024,,-C26,C38)</f>
        <v>2.2713149859790685E-2</v>
      </c>
      <c r="D55" s="68">
        <f>RATE(2034-2024,,-D26,D38)</f>
        <v>2.4358301836086067E-2</v>
      </c>
      <c r="E55" s="68"/>
      <c r="F55" s="68">
        <f t="shared" ref="F55:G55" si="4">RATE(2034-2024,,-F26,F38)</f>
        <v>2.8391482987895421E-2</v>
      </c>
      <c r="G55" s="68">
        <f t="shared" si="4"/>
        <v>2.8961144984451643E-2</v>
      </c>
      <c r="H55" s="68"/>
      <c r="I55" s="68">
        <f t="shared" ref="I55:J55" si="5">RATE(2034-2024,,-I26,I38)</f>
        <v>2.4412450790122917E-2</v>
      </c>
      <c r="J55" s="68">
        <f t="shared" si="5"/>
        <v>2.5714629514048154E-2</v>
      </c>
      <c r="K55" s="68"/>
      <c r="L55" s="96"/>
      <c r="M55" s="96"/>
    </row>
    <row r="56" spans="2:13" ht="15" customHeight="1" x14ac:dyDescent="0.3">
      <c r="B56" s="66" t="s">
        <v>4</v>
      </c>
      <c r="C56" s="69">
        <f>RATE(2044-2024,,-C26,C50)</f>
        <v>2.5219678154499558E-2</v>
      </c>
      <c r="D56" s="69">
        <f>RATE(2044-2024,,-D26,D50)</f>
        <v>2.6256523152071491E-2</v>
      </c>
      <c r="E56" s="69"/>
      <c r="F56" s="69">
        <f t="shared" ref="F56:G56" si="6">RATE(2044-2024,,-F26,F50)</f>
        <v>2.7701658049004884E-2</v>
      </c>
      <c r="G56" s="69">
        <f t="shared" si="6"/>
        <v>2.8066562344196147E-2</v>
      </c>
      <c r="H56" s="69"/>
      <c r="I56" s="69">
        <f t="shared" ref="I56:J56" si="7">RATE(2044-2024,,-I26,I50)</f>
        <v>2.5961418841089677E-2</v>
      </c>
      <c r="J56" s="69">
        <f t="shared" si="7"/>
        <v>2.678859465833637E-2</v>
      </c>
      <c r="K56" s="69"/>
      <c r="L56" s="96"/>
      <c r="M56" s="96"/>
    </row>
    <row r="57" spans="2:13" ht="15" customHeight="1" x14ac:dyDescent="0.3">
      <c r="B57" s="43" t="s">
        <v>22</v>
      </c>
      <c r="C57" s="37"/>
      <c r="D57" s="37"/>
      <c r="E57" s="37"/>
      <c r="F57" s="37"/>
      <c r="G57" s="37"/>
      <c r="H57" s="37"/>
      <c r="I57" s="37"/>
      <c r="J57" s="37"/>
      <c r="K57" s="37"/>
    </row>
    <row r="58" spans="2:13" ht="15" customHeight="1" x14ac:dyDescent="0.3">
      <c r="B58" s="58" t="s">
        <v>23</v>
      </c>
      <c r="C58" s="14"/>
      <c r="D58" s="14"/>
      <c r="E58" s="14"/>
      <c r="F58" s="14"/>
      <c r="G58" s="14"/>
      <c r="H58" s="14"/>
      <c r="I58" s="14"/>
      <c r="J58" s="14"/>
      <c r="K58" s="14"/>
    </row>
  </sheetData>
  <printOptions horizontalCentered="1"/>
  <pageMargins left="0.7" right="0.7" top="0.75" bottom="0.75" header="0.3" footer="0.3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B1:M59"/>
  <sheetViews>
    <sheetView showGridLines="0" zoomScale="70" zoomScaleNormal="70" workbookViewId="0">
      <pane ySplit="10" topLeftCell="A22" activePane="bottomLeft" state="frozen"/>
      <selection pane="bottomLeft" activeCell="N1" sqref="N1"/>
    </sheetView>
  </sheetViews>
  <sheetFormatPr defaultColWidth="9.109375" defaultRowHeight="13.8" x14ac:dyDescent="0.3"/>
  <cols>
    <col min="1" max="1" width="9.109375" style="3"/>
    <col min="2" max="2" width="17.5546875" style="5" customWidth="1"/>
    <col min="3" max="5" width="10.5546875" style="5" customWidth="1"/>
    <col min="6" max="6" width="16.88671875" style="5" customWidth="1"/>
    <col min="7" max="9" width="10.5546875" style="5" customWidth="1"/>
    <col min="10" max="10" width="16.88671875" style="5" customWidth="1"/>
    <col min="11" max="16384" width="9.109375" style="3"/>
  </cols>
  <sheetData>
    <row r="1" spans="2:10" ht="18" x14ac:dyDescent="0.35">
      <c r="B1" s="16" t="s">
        <v>30</v>
      </c>
      <c r="C1" s="16"/>
      <c r="D1" s="16"/>
      <c r="E1" s="16"/>
      <c r="F1" s="16"/>
      <c r="G1" s="16"/>
      <c r="H1" s="16"/>
      <c r="I1" s="16"/>
      <c r="J1" s="16"/>
    </row>
    <row r="2" spans="2:10" ht="9" customHeight="1" x14ac:dyDescent="0.3">
      <c r="B2" s="6"/>
      <c r="C2" s="6"/>
      <c r="D2" s="6"/>
      <c r="E2" s="6"/>
      <c r="F2" s="6"/>
    </row>
    <row r="3" spans="2:10" ht="22.35" customHeight="1" x14ac:dyDescent="0.4">
      <c r="B3" s="11" t="s">
        <v>13</v>
      </c>
      <c r="C3" s="11"/>
      <c r="D3" s="11"/>
      <c r="E3" s="11"/>
      <c r="F3" s="11"/>
      <c r="G3" s="11"/>
      <c r="H3" s="11"/>
      <c r="I3" s="11"/>
      <c r="J3" s="11"/>
    </row>
    <row r="4" spans="2:10" ht="34.200000000000003" customHeight="1" x14ac:dyDescent="0.4">
      <c r="B4" s="11" t="s">
        <v>31</v>
      </c>
      <c r="C4" s="11"/>
      <c r="D4" s="11"/>
      <c r="E4" s="11"/>
      <c r="F4" s="11"/>
      <c r="G4" s="11"/>
      <c r="H4" s="11"/>
      <c r="I4" s="11"/>
      <c r="J4" s="11"/>
    </row>
    <row r="5" spans="2:10" ht="9" customHeight="1" x14ac:dyDescent="0.3">
      <c r="B5" s="27"/>
      <c r="C5" s="6"/>
      <c r="D5" s="6"/>
      <c r="E5" s="6"/>
      <c r="F5" s="6"/>
    </row>
    <row r="6" spans="2:10" s="254" customFormat="1" ht="18" customHeight="1" x14ac:dyDescent="0.3">
      <c r="B6" s="255"/>
      <c r="C6" s="252" t="s">
        <v>32</v>
      </c>
      <c r="D6" s="252"/>
      <c r="E6" s="252"/>
      <c r="F6" s="252"/>
      <c r="G6" s="256" t="s">
        <v>33</v>
      </c>
      <c r="H6" s="256"/>
      <c r="I6" s="256"/>
      <c r="J6" s="256"/>
    </row>
    <row r="7" spans="2:10" ht="32.1" customHeight="1" x14ac:dyDescent="0.3">
      <c r="B7" s="97"/>
      <c r="C7" s="251" t="s">
        <v>34</v>
      </c>
      <c r="D7" s="257" t="s">
        <v>35</v>
      </c>
      <c r="E7" s="251" t="s">
        <v>36</v>
      </c>
      <c r="F7" s="257" t="s">
        <v>37</v>
      </c>
      <c r="G7" s="251" t="s">
        <v>34</v>
      </c>
      <c r="H7" s="257" t="s">
        <v>35</v>
      </c>
      <c r="I7" s="251" t="s">
        <v>36</v>
      </c>
      <c r="J7" s="257" t="s">
        <v>37</v>
      </c>
    </row>
    <row r="8" spans="2:10" ht="15.6" x14ac:dyDescent="0.3">
      <c r="B8" s="97" t="s">
        <v>7</v>
      </c>
      <c r="C8" s="98" t="s">
        <v>38</v>
      </c>
      <c r="D8" s="98" t="s">
        <v>38</v>
      </c>
      <c r="E8" s="98" t="s">
        <v>38</v>
      </c>
      <c r="F8" s="98" t="s">
        <v>38</v>
      </c>
      <c r="G8" s="98" t="s">
        <v>39</v>
      </c>
      <c r="H8" s="98" t="s">
        <v>39</v>
      </c>
      <c r="I8" s="98" t="s">
        <v>39</v>
      </c>
      <c r="J8" s="98" t="s">
        <v>39</v>
      </c>
    </row>
    <row r="9" spans="2:10" ht="15" customHeight="1" x14ac:dyDescent="0.3">
      <c r="B9" s="61" t="s">
        <v>0</v>
      </c>
      <c r="C9" s="63"/>
      <c r="D9" s="81"/>
      <c r="E9" s="63"/>
      <c r="F9" s="81"/>
      <c r="G9" s="63"/>
      <c r="H9" s="81"/>
      <c r="I9" s="63"/>
      <c r="J9" s="81"/>
    </row>
    <row r="10" spans="2:10" ht="15" customHeight="1" x14ac:dyDescent="0.3">
      <c r="B10" s="64">
        <v>2010</v>
      </c>
      <c r="C10" s="232">
        <v>24.500473000000003</v>
      </c>
      <c r="D10" s="232">
        <v>39.878024000000003</v>
      </c>
      <c r="E10" s="232">
        <v>12.917922000000001</v>
      </c>
      <c r="F10" s="231">
        <f>SUM(C10:E10)</f>
        <v>77.296419000000014</v>
      </c>
      <c r="G10" s="233">
        <v>108.61001195099999</v>
      </c>
      <c r="H10" s="233">
        <v>63.103072372</v>
      </c>
      <c r="I10" s="233">
        <v>59.249350634000002</v>
      </c>
      <c r="J10" s="233">
        <f>SUM(G10:I10)</f>
        <v>230.96243495699997</v>
      </c>
    </row>
    <row r="11" spans="2:10" ht="15" customHeight="1" x14ac:dyDescent="0.3">
      <c r="B11" s="66">
        <v>2011</v>
      </c>
      <c r="C11" s="228">
        <v>25.292234000000001</v>
      </c>
      <c r="D11" s="228">
        <v>42.210606999999996</v>
      </c>
      <c r="E11" s="228">
        <v>13.519474000000001</v>
      </c>
      <c r="F11" s="229">
        <f t="shared" ref="F11:F50" si="0">SUM(C11:E11)</f>
        <v>81.022314999999992</v>
      </c>
      <c r="G11" s="230">
        <v>111.65653639999999</v>
      </c>
      <c r="H11" s="230">
        <v>67.18422142099999</v>
      </c>
      <c r="I11" s="230">
        <v>63.635447637000006</v>
      </c>
      <c r="J11" s="230">
        <f t="shared" ref="J11:J50" si="1">SUM(G11:I11)</f>
        <v>242.47620545799998</v>
      </c>
    </row>
    <row r="12" spans="2:10" ht="15" customHeight="1" x14ac:dyDescent="0.3">
      <c r="B12" s="64">
        <v>2012</v>
      </c>
      <c r="C12" s="232">
        <v>24.770244999999999</v>
      </c>
      <c r="D12" s="232">
        <v>44.100568000000003</v>
      </c>
      <c r="E12" s="232">
        <v>14.04434</v>
      </c>
      <c r="F12" s="231">
        <f t="shared" si="0"/>
        <v>82.915153000000004</v>
      </c>
      <c r="G12" s="233">
        <v>107.89174555700001</v>
      </c>
      <c r="H12" s="233">
        <v>70.312664773999998</v>
      </c>
      <c r="I12" s="233">
        <v>66.360956497999993</v>
      </c>
      <c r="J12" s="233">
        <f t="shared" si="1"/>
        <v>244.56536682900003</v>
      </c>
    </row>
    <row r="13" spans="2:10" ht="15" customHeight="1" x14ac:dyDescent="0.3">
      <c r="B13" s="66">
        <v>2013</v>
      </c>
      <c r="C13" s="228">
        <v>24.815636999999999</v>
      </c>
      <c r="D13" s="228">
        <v>45.871947999999996</v>
      </c>
      <c r="E13" s="228">
        <v>14.375553</v>
      </c>
      <c r="F13" s="229">
        <f t="shared" si="0"/>
        <v>85.063137999999995</v>
      </c>
      <c r="G13" s="230">
        <v>107.01900346000001</v>
      </c>
      <c r="H13" s="230">
        <v>74.621141547000008</v>
      </c>
      <c r="I13" s="230">
        <v>68.623366059000006</v>
      </c>
      <c r="J13" s="230">
        <f t="shared" si="1"/>
        <v>250.26351106600001</v>
      </c>
    </row>
    <row r="14" spans="2:10" ht="15" customHeight="1" x14ac:dyDescent="0.3">
      <c r="B14" s="64">
        <v>2014</v>
      </c>
      <c r="C14" s="232">
        <v>24.963491000000001</v>
      </c>
      <c r="D14" s="232">
        <v>49.075535000000002</v>
      </c>
      <c r="E14" s="232">
        <v>13.959796000000001</v>
      </c>
      <c r="F14" s="231">
        <f t="shared" si="0"/>
        <v>87.998822000000004</v>
      </c>
      <c r="G14" s="233">
        <v>107.862381977</v>
      </c>
      <c r="H14" s="233">
        <v>80.294391216000008</v>
      </c>
      <c r="I14" s="233">
        <v>68.536474971000004</v>
      </c>
      <c r="J14" s="233">
        <f t="shared" si="1"/>
        <v>256.69324816400001</v>
      </c>
    </row>
    <row r="15" spans="2:10" ht="15" customHeight="1" x14ac:dyDescent="0.3">
      <c r="B15" s="66">
        <v>2015</v>
      </c>
      <c r="C15" s="228">
        <v>24.634522</v>
      </c>
      <c r="D15" s="228">
        <v>51.618341999999998</v>
      </c>
      <c r="E15" s="228">
        <v>13.966248999999999</v>
      </c>
      <c r="F15" s="229">
        <f t="shared" si="0"/>
        <v>90.219113000000007</v>
      </c>
      <c r="G15" s="230">
        <v>106.818573206</v>
      </c>
      <c r="H15" s="230">
        <v>83.202442458999997</v>
      </c>
      <c r="I15" s="230">
        <v>70.946505017999996</v>
      </c>
      <c r="J15" s="230">
        <f t="shared" si="1"/>
        <v>260.96752068299998</v>
      </c>
    </row>
    <row r="16" spans="2:10" ht="15" customHeight="1" x14ac:dyDescent="0.3">
      <c r="B16" s="64">
        <v>2016</v>
      </c>
      <c r="C16" s="232">
        <v>24.383898000000002</v>
      </c>
      <c r="D16" s="232">
        <v>55.027474000000005</v>
      </c>
      <c r="E16" s="232">
        <v>14.045412000000001</v>
      </c>
      <c r="F16" s="231">
        <f t="shared" si="0"/>
        <v>93.456783999999999</v>
      </c>
      <c r="G16" s="233">
        <v>104.62154883299999</v>
      </c>
      <c r="H16" s="233">
        <v>87.481632805000004</v>
      </c>
      <c r="I16" s="233">
        <v>72.702091624999994</v>
      </c>
      <c r="J16" s="233">
        <f t="shared" si="1"/>
        <v>264.805273263</v>
      </c>
    </row>
    <row r="17" spans="2:13" ht="15" customHeight="1" x14ac:dyDescent="0.3">
      <c r="B17" s="66">
        <v>2017</v>
      </c>
      <c r="C17" s="228">
        <v>24.842496999999998</v>
      </c>
      <c r="D17" s="228">
        <v>58.194972999999997</v>
      </c>
      <c r="E17" s="228">
        <v>13.934381999999999</v>
      </c>
      <c r="F17" s="229">
        <f t="shared" si="0"/>
        <v>96.971851999999998</v>
      </c>
      <c r="G17" s="82">
        <v>106.27265865</v>
      </c>
      <c r="H17" s="230">
        <v>90.173653024000004</v>
      </c>
      <c r="I17" s="82">
        <v>74.871465827000009</v>
      </c>
      <c r="J17" s="230">
        <f t="shared" si="1"/>
        <v>271.31777750100002</v>
      </c>
    </row>
    <row r="18" spans="2:13" ht="15" customHeight="1" x14ac:dyDescent="0.3">
      <c r="B18" s="64">
        <v>2018</v>
      </c>
      <c r="C18" s="232">
        <v>26.047359</v>
      </c>
      <c r="D18" s="232">
        <v>60.273763000000002</v>
      </c>
      <c r="E18" s="84">
        <v>13.326002000000001</v>
      </c>
      <c r="F18" s="231">
        <f t="shared" si="0"/>
        <v>99.647124000000005</v>
      </c>
      <c r="G18" s="84">
        <v>111.976704074</v>
      </c>
      <c r="H18" s="233">
        <v>93.855665138000006</v>
      </c>
      <c r="I18" s="84">
        <v>75.136390698</v>
      </c>
      <c r="J18" s="233">
        <f t="shared" si="1"/>
        <v>280.96875991000002</v>
      </c>
    </row>
    <row r="19" spans="2:13" ht="15" customHeight="1" x14ac:dyDescent="0.3">
      <c r="B19" s="66">
        <v>2019</v>
      </c>
      <c r="C19" s="228">
        <v>27.861117999999998</v>
      </c>
      <c r="D19" s="228">
        <v>62.699812999999999</v>
      </c>
      <c r="E19" s="82">
        <v>13.212702</v>
      </c>
      <c r="F19" s="229">
        <f t="shared" si="0"/>
        <v>103.77363299999999</v>
      </c>
      <c r="G19" s="82">
        <v>120.65009557200001</v>
      </c>
      <c r="H19" s="230">
        <v>95.936548854999998</v>
      </c>
      <c r="I19" s="82">
        <v>75.424920211</v>
      </c>
      <c r="J19" s="230">
        <f t="shared" si="1"/>
        <v>292.01156463799998</v>
      </c>
    </row>
    <row r="20" spans="2:13" ht="15" customHeight="1" x14ac:dyDescent="0.3">
      <c r="B20" s="299">
        <v>2020</v>
      </c>
      <c r="C20" s="325">
        <v>10.835388</v>
      </c>
      <c r="D20" s="325">
        <v>32.147794000000005</v>
      </c>
      <c r="E20" s="303">
        <v>5.5686279999999995</v>
      </c>
      <c r="F20" s="326">
        <f t="shared" si="0"/>
        <v>48.551810000000003</v>
      </c>
      <c r="G20" s="303">
        <v>48.132923529000003</v>
      </c>
      <c r="H20" s="329">
        <v>49.055072172000003</v>
      </c>
      <c r="I20" s="303">
        <v>31.373887279999998</v>
      </c>
      <c r="J20" s="329">
        <f t="shared" si="1"/>
        <v>128.561882981</v>
      </c>
    </row>
    <row r="21" spans="2:13" ht="15" customHeight="1" x14ac:dyDescent="0.3">
      <c r="B21" s="66">
        <v>2021</v>
      </c>
      <c r="C21" s="228">
        <v>5.7350699999999994</v>
      </c>
      <c r="D21" s="228">
        <v>42.746118000000003</v>
      </c>
      <c r="E21" s="82">
        <v>0.76562399999999997</v>
      </c>
      <c r="F21" s="229">
        <f t="shared" si="0"/>
        <v>49.246812000000006</v>
      </c>
      <c r="G21" s="82">
        <v>27.274784535999999</v>
      </c>
      <c r="H21" s="230">
        <v>59.85607624</v>
      </c>
      <c r="I21" s="82">
        <v>4.4471479719999998</v>
      </c>
      <c r="J21" s="230">
        <f t="shared" si="1"/>
        <v>91.578008747999988</v>
      </c>
    </row>
    <row r="22" spans="2:13" ht="15" customHeight="1" x14ac:dyDescent="0.3">
      <c r="B22" s="64">
        <v>2022</v>
      </c>
      <c r="C22" s="232">
        <v>22.62161</v>
      </c>
      <c r="D22" s="232">
        <v>65.423293000000001</v>
      </c>
      <c r="E22" s="84">
        <v>2.563313</v>
      </c>
      <c r="F22" s="231">
        <f t="shared" si="0"/>
        <v>90.608215999999999</v>
      </c>
      <c r="G22" s="84">
        <v>100.33381558500001</v>
      </c>
      <c r="H22" s="233">
        <v>97.412608340999995</v>
      </c>
      <c r="I22" s="84">
        <v>14.956727071</v>
      </c>
      <c r="J22" s="233">
        <f t="shared" si="1"/>
        <v>212.70315099699999</v>
      </c>
    </row>
    <row r="23" spans="2:13" ht="15" customHeight="1" x14ac:dyDescent="0.3">
      <c r="B23" s="66" t="s">
        <v>1</v>
      </c>
      <c r="C23" s="228">
        <v>31.831981999999993</v>
      </c>
      <c r="D23" s="228">
        <v>71.858333000000002</v>
      </c>
      <c r="E23" s="82">
        <v>7.4009040000000006</v>
      </c>
      <c r="F23" s="229">
        <f>SUM(C23:E23)</f>
        <v>111.091219</v>
      </c>
      <c r="G23" s="82">
        <v>140.96301097199995</v>
      </c>
      <c r="H23" s="230">
        <v>105.760556132</v>
      </c>
      <c r="I23" s="82">
        <v>43.226185808999993</v>
      </c>
      <c r="J23" s="230">
        <f>SUM(G23:I23)</f>
        <v>289.94975291299994</v>
      </c>
      <c r="K23" s="338"/>
      <c r="L23" s="338"/>
      <c r="M23" s="338"/>
    </row>
    <row r="24" spans="2:13" ht="9" customHeight="1" x14ac:dyDescent="0.3">
      <c r="B24" s="67"/>
      <c r="C24" s="234"/>
      <c r="D24" s="234"/>
      <c r="E24" s="234"/>
      <c r="F24" s="235"/>
      <c r="G24" s="236"/>
      <c r="H24" s="236"/>
      <c r="I24" s="236"/>
      <c r="J24" s="236"/>
    </row>
    <row r="25" spans="2:13" ht="15" customHeight="1" x14ac:dyDescent="0.3">
      <c r="B25" s="61" t="s">
        <v>8</v>
      </c>
      <c r="C25" s="232"/>
      <c r="D25" s="232"/>
      <c r="E25" s="232"/>
      <c r="F25" s="231"/>
      <c r="G25" s="233"/>
      <c r="H25" s="233"/>
      <c r="I25" s="233"/>
      <c r="J25" s="233"/>
    </row>
    <row r="26" spans="2:13" ht="15" customHeight="1" x14ac:dyDescent="0.3">
      <c r="B26" s="340">
        <v>2024</v>
      </c>
      <c r="C26" s="349">
        <v>34.182403238741891</v>
      </c>
      <c r="D26" s="349">
        <v>74.658658169345998</v>
      </c>
      <c r="E26" s="350">
        <v>11.334720448674354</v>
      </c>
      <c r="F26" s="351">
        <f t="shared" si="0"/>
        <v>120.17578185676223</v>
      </c>
      <c r="G26" s="350">
        <v>151.97697399814029</v>
      </c>
      <c r="H26" s="352">
        <v>110.07954163751835</v>
      </c>
      <c r="I26" s="350">
        <v>66.321445910586448</v>
      </c>
      <c r="J26" s="352">
        <f t="shared" si="1"/>
        <v>328.37796154624505</v>
      </c>
      <c r="K26" s="338"/>
      <c r="L26" s="338"/>
      <c r="M26" s="338"/>
    </row>
    <row r="27" spans="2:13" ht="9" customHeight="1" x14ac:dyDescent="0.3">
      <c r="B27" s="64"/>
      <c r="C27" s="232"/>
      <c r="D27" s="232"/>
      <c r="E27" s="84"/>
      <c r="F27" s="231"/>
      <c r="G27" s="84"/>
      <c r="H27" s="233"/>
      <c r="I27" s="84"/>
      <c r="J27" s="233"/>
    </row>
    <row r="28" spans="2:13" ht="15" customHeight="1" x14ac:dyDescent="0.3">
      <c r="B28" s="66">
        <v>2025</v>
      </c>
      <c r="C28" s="228">
        <v>34.44305828508589</v>
      </c>
      <c r="D28" s="228">
        <v>76.25414059111624</v>
      </c>
      <c r="E28" s="82">
        <v>12.582072722114415</v>
      </c>
      <c r="F28" s="229">
        <f t="shared" si="0"/>
        <v>123.27927159831654</v>
      </c>
      <c r="G28" s="82">
        <v>153.74840510178231</v>
      </c>
      <c r="H28" s="230">
        <v>112.71284967536229</v>
      </c>
      <c r="I28" s="82">
        <v>73.745077648991042</v>
      </c>
      <c r="J28" s="230">
        <f t="shared" si="1"/>
        <v>340.20633242613565</v>
      </c>
      <c r="K28" s="338"/>
      <c r="L28" s="338"/>
      <c r="M28" s="338"/>
    </row>
    <row r="29" spans="2:13" ht="15" customHeight="1" x14ac:dyDescent="0.3">
      <c r="B29" s="64">
        <v>2026</v>
      </c>
      <c r="C29" s="232">
        <v>35.021796126762766</v>
      </c>
      <c r="D29" s="232">
        <v>78.725348422110585</v>
      </c>
      <c r="E29" s="84">
        <v>12.881315304532341</v>
      </c>
      <c r="F29" s="231">
        <f t="shared" si="0"/>
        <v>126.62845985340569</v>
      </c>
      <c r="G29" s="84">
        <v>156.80079537312648</v>
      </c>
      <c r="H29" s="233">
        <v>116.64887050042977</v>
      </c>
      <c r="I29" s="84">
        <v>75.619773635336983</v>
      </c>
      <c r="J29" s="233">
        <f t="shared" si="1"/>
        <v>349.0694395088932</v>
      </c>
      <c r="K29" s="338"/>
      <c r="L29" s="338"/>
      <c r="M29" s="338"/>
    </row>
    <row r="30" spans="2:13" ht="15" customHeight="1" x14ac:dyDescent="0.3">
      <c r="B30" s="66">
        <v>2027</v>
      </c>
      <c r="C30" s="228">
        <v>35.609109990778549</v>
      </c>
      <c r="D30" s="228">
        <v>81.741166128847311</v>
      </c>
      <c r="E30" s="82">
        <v>13.190202959588062</v>
      </c>
      <c r="F30" s="229">
        <f t="shared" si="0"/>
        <v>130.54047907921392</v>
      </c>
      <c r="G30" s="82">
        <v>159.90862830449959</v>
      </c>
      <c r="H30" s="230">
        <v>121.42056608308985</v>
      </c>
      <c r="I30" s="82">
        <v>77.549248553812987</v>
      </c>
      <c r="J30" s="230">
        <f t="shared" si="1"/>
        <v>358.87844294140245</v>
      </c>
      <c r="K30" s="338"/>
      <c r="L30" s="338"/>
      <c r="M30" s="338"/>
    </row>
    <row r="31" spans="2:13" ht="15" customHeight="1" x14ac:dyDescent="0.3">
      <c r="B31" s="64">
        <v>2028</v>
      </c>
      <c r="C31" s="232">
        <v>36.181353502856936</v>
      </c>
      <c r="D31" s="232">
        <v>85.082044226712526</v>
      </c>
      <c r="E31" s="84">
        <v>13.511918123003731</v>
      </c>
      <c r="F31" s="231">
        <f t="shared" si="0"/>
        <v>134.77531585257319</v>
      </c>
      <c r="G31" s="84">
        <v>162.9658180777717</v>
      </c>
      <c r="H31" s="233">
        <v>126.72992427484533</v>
      </c>
      <c r="I31" s="84">
        <v>79.55192766253694</v>
      </c>
      <c r="J31" s="233">
        <f t="shared" si="1"/>
        <v>369.24767001515397</v>
      </c>
      <c r="K31" s="338"/>
      <c r="L31" s="338"/>
      <c r="M31" s="338"/>
    </row>
    <row r="32" spans="2:13" ht="15" customHeight="1" x14ac:dyDescent="0.3">
      <c r="B32" s="66">
        <v>2029</v>
      </c>
      <c r="C32" s="228">
        <v>36.744703875011943</v>
      </c>
      <c r="D32" s="228">
        <v>88.432100440648881</v>
      </c>
      <c r="E32" s="82">
        <v>13.843034335997862</v>
      </c>
      <c r="F32" s="229">
        <f t="shared" si="0"/>
        <v>139.01983865165869</v>
      </c>
      <c r="G32" s="82">
        <v>165.99973571258431</v>
      </c>
      <c r="H32" s="230">
        <v>132.11813328130617</v>
      </c>
      <c r="I32" s="82">
        <v>81.607338660231321</v>
      </c>
      <c r="J32" s="230">
        <f t="shared" si="1"/>
        <v>379.72520765412185</v>
      </c>
      <c r="K32" s="338"/>
      <c r="L32" s="338"/>
      <c r="M32" s="338"/>
    </row>
    <row r="33" spans="2:13" ht="9" customHeight="1" x14ac:dyDescent="0.3">
      <c r="B33" s="64"/>
      <c r="C33" s="232"/>
      <c r="D33" s="232"/>
      <c r="E33" s="84"/>
      <c r="F33" s="231"/>
      <c r="G33" s="84"/>
      <c r="H33" s="233"/>
      <c r="I33" s="84"/>
      <c r="J33" s="233"/>
    </row>
    <row r="34" spans="2:13" ht="15" customHeight="1" x14ac:dyDescent="0.3">
      <c r="B34" s="64">
        <v>2030</v>
      </c>
      <c r="C34" s="232">
        <v>37.355555848989091</v>
      </c>
      <c r="D34" s="232">
        <v>91.920264461857158</v>
      </c>
      <c r="E34" s="84">
        <v>14.175233312122838</v>
      </c>
      <c r="F34" s="231">
        <f t="shared" si="0"/>
        <v>143.45105362296908</v>
      </c>
      <c r="G34" s="84">
        <v>169.09687023905863</v>
      </c>
      <c r="H34" s="233">
        <v>137.74172993832758</v>
      </c>
      <c r="I34" s="84">
        <v>83.665994106291606</v>
      </c>
      <c r="J34" s="233">
        <f t="shared" si="1"/>
        <v>390.50459428367776</v>
      </c>
      <c r="K34" s="338"/>
      <c r="L34" s="338"/>
      <c r="M34" s="338"/>
    </row>
    <row r="35" spans="2:13" ht="15" customHeight="1" x14ac:dyDescent="0.3">
      <c r="B35" s="66">
        <v>2031</v>
      </c>
      <c r="C35" s="228">
        <v>37.962137534700389</v>
      </c>
      <c r="D35" s="228">
        <v>95.529423284590138</v>
      </c>
      <c r="E35" s="82">
        <v>14.507963878105384</v>
      </c>
      <c r="F35" s="229">
        <f t="shared" si="0"/>
        <v>147.99952469739591</v>
      </c>
      <c r="G35" s="82">
        <v>172.18636039024432</v>
      </c>
      <c r="H35" s="230">
        <v>143.55218834035702</v>
      </c>
      <c r="I35" s="82">
        <v>85.724051174733745</v>
      </c>
      <c r="J35" s="230">
        <f t="shared" si="1"/>
        <v>401.46259990533508</v>
      </c>
      <c r="K35" s="338"/>
      <c r="L35" s="338"/>
      <c r="M35" s="338"/>
    </row>
    <row r="36" spans="2:13" ht="15" customHeight="1" x14ac:dyDescent="0.3">
      <c r="B36" s="64">
        <v>2032</v>
      </c>
      <c r="C36" s="232">
        <v>38.603482355725276</v>
      </c>
      <c r="D36" s="232">
        <v>99.287615071657427</v>
      </c>
      <c r="E36" s="84">
        <v>14.855611786408264</v>
      </c>
      <c r="F36" s="231">
        <f t="shared" si="0"/>
        <v>152.74670921379098</v>
      </c>
      <c r="G36" s="84">
        <v>175.44552398778293</v>
      </c>
      <c r="H36" s="233">
        <v>149.61318361388683</v>
      </c>
      <c r="I36" s="84">
        <v>87.865996837698347</v>
      </c>
      <c r="J36" s="233">
        <f t="shared" si="1"/>
        <v>412.9247044393681</v>
      </c>
      <c r="K36" s="338"/>
      <c r="L36" s="338"/>
      <c r="M36" s="338"/>
    </row>
    <row r="37" spans="2:13" ht="15" customHeight="1" x14ac:dyDescent="0.3">
      <c r="B37" s="66">
        <v>2033</v>
      </c>
      <c r="C37" s="228">
        <v>39.278804713959154</v>
      </c>
      <c r="D37" s="228">
        <v>103.30343031323623</v>
      </c>
      <c r="E37" s="82">
        <v>15.210971343307133</v>
      </c>
      <c r="F37" s="229">
        <f t="shared" si="0"/>
        <v>157.79320637050253</v>
      </c>
      <c r="G37" s="82">
        <v>178.87176581569668</v>
      </c>
      <c r="H37" s="230">
        <v>155.85706798589635</v>
      </c>
      <c r="I37" s="82">
        <v>90.048801330229864</v>
      </c>
      <c r="J37" s="230">
        <f t="shared" si="1"/>
        <v>424.77763513182293</v>
      </c>
    </row>
    <row r="38" spans="2:13" ht="15" customHeight="1" x14ac:dyDescent="0.3">
      <c r="B38" s="64">
        <v>2034</v>
      </c>
      <c r="C38" s="232">
        <v>39.992823768126541</v>
      </c>
      <c r="D38" s="232">
        <v>107.44944270356734</v>
      </c>
      <c r="E38" s="84">
        <v>15.573140358929635</v>
      </c>
      <c r="F38" s="231">
        <f t="shared" si="0"/>
        <v>163.0154068306235</v>
      </c>
      <c r="G38" s="84">
        <v>182.30546083351891</v>
      </c>
      <c r="H38" s="233">
        <v>162.30955012902081</v>
      </c>
      <c r="I38" s="84">
        <v>92.266592625222614</v>
      </c>
      <c r="J38" s="233">
        <f t="shared" si="1"/>
        <v>436.88160358776236</v>
      </c>
    </row>
    <row r="39" spans="2:13" ht="9" customHeight="1" x14ac:dyDescent="0.3">
      <c r="B39" s="67"/>
      <c r="C39" s="234"/>
      <c r="D39" s="234"/>
      <c r="E39" s="85"/>
      <c r="F39" s="235"/>
      <c r="G39" s="85"/>
      <c r="H39" s="236"/>
      <c r="I39" s="85"/>
      <c r="J39" s="236"/>
      <c r="K39" s="338"/>
      <c r="L39" s="338"/>
      <c r="M39" s="338"/>
    </row>
    <row r="40" spans="2:13" ht="15" customHeight="1" x14ac:dyDescent="0.3">
      <c r="B40" s="66">
        <v>2035</v>
      </c>
      <c r="C40" s="228">
        <v>40.703560352706432</v>
      </c>
      <c r="D40" s="228">
        <v>111.58925527903703</v>
      </c>
      <c r="E40" s="82">
        <v>15.947031303442257</v>
      </c>
      <c r="F40" s="229">
        <f t="shared" si="0"/>
        <v>168.23984693518571</v>
      </c>
      <c r="G40" s="82">
        <v>185.730866418906</v>
      </c>
      <c r="H40" s="230">
        <v>168.7683926997569</v>
      </c>
      <c r="I40" s="82">
        <v>94.547931354172903</v>
      </c>
      <c r="J40" s="230">
        <f t="shared" si="1"/>
        <v>449.04719047283584</v>
      </c>
    </row>
    <row r="41" spans="2:13" ht="15" customHeight="1" x14ac:dyDescent="0.3">
      <c r="B41" s="64">
        <v>2036</v>
      </c>
      <c r="C41" s="232">
        <v>41.421692578999583</v>
      </c>
      <c r="D41" s="232">
        <v>115.8281285445803</v>
      </c>
      <c r="E41" s="84">
        <v>16.327294240436522</v>
      </c>
      <c r="F41" s="231">
        <f t="shared" si="0"/>
        <v>173.57711536401638</v>
      </c>
      <c r="G41" s="84">
        <v>189.19672066412605</v>
      </c>
      <c r="H41" s="233">
        <v>175.39071059629526</v>
      </c>
      <c r="I41" s="84">
        <v>96.860543682997744</v>
      </c>
      <c r="J41" s="233">
        <f t="shared" si="1"/>
        <v>461.44797494341907</v>
      </c>
    </row>
    <row r="42" spans="2:13" ht="15" customHeight="1" x14ac:dyDescent="0.3">
      <c r="B42" s="66">
        <v>2037</v>
      </c>
      <c r="C42" s="228">
        <v>42.144418166923344</v>
      </c>
      <c r="D42" s="228">
        <v>120.15113646120227</v>
      </c>
      <c r="E42" s="82">
        <v>16.71565742491374</v>
      </c>
      <c r="F42" s="229">
        <f t="shared" si="0"/>
        <v>179.01121205303934</v>
      </c>
      <c r="G42" s="82">
        <v>192.69032239492725</v>
      </c>
      <c r="H42" s="230">
        <v>182.15352880851026</v>
      </c>
      <c r="I42" s="82">
        <v>99.214063651594444</v>
      </c>
      <c r="J42" s="230">
        <f t="shared" si="1"/>
        <v>474.05791485503198</v>
      </c>
    </row>
    <row r="43" spans="2:13" ht="15" customHeight="1" x14ac:dyDescent="0.3">
      <c r="B43" s="64">
        <v>2038</v>
      </c>
      <c r="C43" s="232">
        <v>42.884809205743821</v>
      </c>
      <c r="D43" s="232">
        <v>124.59621216079381</v>
      </c>
      <c r="E43" s="84">
        <v>17.110450349489451</v>
      </c>
      <c r="F43" s="231">
        <f t="shared" si="0"/>
        <v>184.59147171602706</v>
      </c>
      <c r="G43" s="84">
        <v>196.27157187576091</v>
      </c>
      <c r="H43" s="233">
        <v>189.11820276412004</v>
      </c>
      <c r="I43" s="84">
        <v>101.59793933528097</v>
      </c>
      <c r="J43" s="233">
        <f t="shared" si="1"/>
        <v>486.98771397516191</v>
      </c>
    </row>
    <row r="44" spans="2:13" ht="15" customHeight="1" x14ac:dyDescent="0.3">
      <c r="B44" s="66">
        <v>2039</v>
      </c>
      <c r="C44" s="228">
        <v>43.635314440437895</v>
      </c>
      <c r="D44" s="228">
        <v>129.16394523128159</v>
      </c>
      <c r="E44" s="82">
        <v>17.505267282275589</v>
      </c>
      <c r="F44" s="229">
        <f t="shared" si="0"/>
        <v>190.30452695399507</v>
      </c>
      <c r="G44" s="82">
        <v>199.90612725226083</v>
      </c>
      <c r="H44" s="230">
        <v>196.28667636129921</v>
      </c>
      <c r="I44" s="82">
        <v>103.97345463035198</v>
      </c>
      <c r="J44" s="230">
        <f t="shared" si="1"/>
        <v>500.16625824391201</v>
      </c>
    </row>
    <row r="45" spans="2:13" ht="9" customHeight="1" x14ac:dyDescent="0.3">
      <c r="B45" s="64"/>
      <c r="C45" s="232"/>
      <c r="D45" s="232"/>
      <c r="E45" s="84"/>
      <c r="F45" s="231"/>
      <c r="G45" s="84"/>
      <c r="H45" s="233"/>
      <c r="I45" s="84"/>
      <c r="J45" s="233"/>
    </row>
    <row r="46" spans="2:13" ht="15" customHeight="1" x14ac:dyDescent="0.3">
      <c r="B46" s="64">
        <v>2040</v>
      </c>
      <c r="C46" s="232">
        <v>44.41145734793075</v>
      </c>
      <c r="D46" s="232">
        <v>133.81380077635123</v>
      </c>
      <c r="E46" s="84">
        <v>17.910265954431043</v>
      </c>
      <c r="F46" s="231">
        <f t="shared" si="0"/>
        <v>196.13552407871305</v>
      </c>
      <c r="G46" s="84">
        <v>203.66532659295004</v>
      </c>
      <c r="H46" s="233">
        <v>203.59696048787293</v>
      </c>
      <c r="I46" s="84">
        <v>106.40024131258949</v>
      </c>
      <c r="J46" s="233">
        <f t="shared" si="1"/>
        <v>513.66252839341246</v>
      </c>
    </row>
    <row r="47" spans="2:13" ht="15" customHeight="1" x14ac:dyDescent="0.3">
      <c r="B47" s="66">
        <v>2041</v>
      </c>
      <c r="C47" s="228">
        <v>45.198459837798666</v>
      </c>
      <c r="D47" s="228">
        <v>138.6091100110603</v>
      </c>
      <c r="E47" s="82">
        <v>18.323115410939852</v>
      </c>
      <c r="F47" s="229">
        <f t="shared" si="0"/>
        <v>202.13068525979884</v>
      </c>
      <c r="G47" s="82">
        <v>207.4816948982039</v>
      </c>
      <c r="H47" s="230">
        <v>211.14661835665046</v>
      </c>
      <c r="I47" s="82">
        <v>108.87464335057868</v>
      </c>
      <c r="J47" s="230">
        <f t="shared" si="1"/>
        <v>527.50295660543304</v>
      </c>
    </row>
    <row r="48" spans="2:13" ht="15" customHeight="1" x14ac:dyDescent="0.3">
      <c r="B48" s="64">
        <v>2042</v>
      </c>
      <c r="C48" s="232">
        <v>46.01970746959234</v>
      </c>
      <c r="D48" s="232">
        <v>143.53015103579986</v>
      </c>
      <c r="E48" s="84">
        <v>18.744428079655908</v>
      </c>
      <c r="F48" s="231">
        <f t="shared" si="0"/>
        <v>208.2942865850481</v>
      </c>
      <c r="G48" s="84">
        <v>211.46285040938605</v>
      </c>
      <c r="H48" s="233">
        <v>218.9038101671166</v>
      </c>
      <c r="I48" s="84">
        <v>111.40032875352641</v>
      </c>
      <c r="J48" s="233">
        <f t="shared" si="1"/>
        <v>541.76698933002911</v>
      </c>
    </row>
    <row r="49" spans="2:10" ht="15" customHeight="1" x14ac:dyDescent="0.3">
      <c r="B49" s="66">
        <v>2043</v>
      </c>
      <c r="C49" s="228">
        <v>46.848071829364528</v>
      </c>
      <c r="D49" s="228">
        <v>148.57197713750281</v>
      </c>
      <c r="E49" s="82">
        <v>19.176244632077839</v>
      </c>
      <c r="F49" s="229">
        <f t="shared" ref="F49" si="2">SUM(C49:E49)</f>
        <v>214.59629359894518</v>
      </c>
      <c r="G49" s="82">
        <v>215.48449517152369</v>
      </c>
      <c r="H49" s="230">
        <v>226.85977516337437</v>
      </c>
      <c r="I49" s="82">
        <v>113.98945837039349</v>
      </c>
      <c r="J49" s="230">
        <f t="shared" ref="J49" si="3">SUM(G49:I49)</f>
        <v>556.33372870529161</v>
      </c>
    </row>
    <row r="50" spans="2:10" ht="15" customHeight="1" x14ac:dyDescent="0.3">
      <c r="B50" s="64">
        <v>2044</v>
      </c>
      <c r="C50" s="232">
        <v>47.681702927571244</v>
      </c>
      <c r="D50" s="232">
        <v>153.73953542137647</v>
      </c>
      <c r="E50" s="84">
        <v>19.620152449209424</v>
      </c>
      <c r="F50" s="231">
        <f t="shared" si="0"/>
        <v>221.04139079815715</v>
      </c>
      <c r="G50" s="84">
        <v>219.53822111209868</v>
      </c>
      <c r="H50" s="233">
        <v>235.02406106898306</v>
      </c>
      <c r="I50" s="84">
        <v>116.65150773046402</v>
      </c>
      <c r="J50" s="233">
        <f t="shared" si="1"/>
        <v>571.21378991154575</v>
      </c>
    </row>
    <row r="51" spans="2:10" ht="9" customHeight="1" x14ac:dyDescent="0.3">
      <c r="B51" s="67"/>
      <c r="C51" s="90"/>
      <c r="D51" s="90"/>
      <c r="E51" s="65"/>
      <c r="F51" s="65"/>
      <c r="G51" s="89"/>
      <c r="H51" s="90"/>
      <c r="I51" s="65"/>
      <c r="J51" s="65"/>
    </row>
    <row r="52" spans="2:10" ht="15" customHeight="1" x14ac:dyDescent="0.3">
      <c r="B52" s="248" t="s">
        <v>9</v>
      </c>
      <c r="C52" s="81"/>
      <c r="D52" s="81"/>
      <c r="E52" s="63"/>
      <c r="F52" s="63"/>
      <c r="G52" s="91"/>
      <c r="H52" s="81"/>
      <c r="I52" s="63"/>
      <c r="J52" s="63"/>
    </row>
    <row r="53" spans="2:10" ht="15" customHeight="1" x14ac:dyDescent="0.3">
      <c r="B53" s="64" t="s">
        <v>10</v>
      </c>
      <c r="C53" s="68">
        <f>RATE(2023-2010,,-C10,C23)</f>
        <v>2.0340966815549266E-2</v>
      </c>
      <c r="D53" s="68">
        <f t="shared" ref="D53:J53" si="4">RATE(2023-2010,,-D10,D23)</f>
        <v>4.63393963553628E-2</v>
      </c>
      <c r="E53" s="68">
        <f t="shared" si="4"/>
        <v>-4.1942222121102345E-2</v>
      </c>
      <c r="F53" s="68">
        <f t="shared" si="4"/>
        <v>2.8293168615381781E-2</v>
      </c>
      <c r="G53" s="68">
        <f t="shared" si="4"/>
        <v>2.0258938147553845E-2</v>
      </c>
      <c r="H53" s="68">
        <f t="shared" si="4"/>
        <v>4.0523243956480548E-2</v>
      </c>
      <c r="I53" s="68">
        <f t="shared" si="4"/>
        <v>-2.396271249863343E-2</v>
      </c>
      <c r="J53" s="68">
        <f t="shared" si="4"/>
        <v>1.7650308823100879E-2</v>
      </c>
    </row>
    <row r="54" spans="2:10" ht="15" customHeight="1" x14ac:dyDescent="0.3">
      <c r="B54" s="66" t="s">
        <v>2</v>
      </c>
      <c r="C54" s="69">
        <f>RATE(2024-2023,,-C23,C26)</f>
        <v>7.3838356616999168E-2</v>
      </c>
      <c r="D54" s="69">
        <f t="shared" ref="D54:J54" si="5">RATE(2024-2023,,-D23,D26)</f>
        <v>3.8970082555992429E-2</v>
      </c>
      <c r="E54" s="69">
        <f t="shared" si="5"/>
        <v>0.53153188430418141</v>
      </c>
      <c r="F54" s="69">
        <f t="shared" si="5"/>
        <v>8.1775705933717704E-2</v>
      </c>
      <c r="G54" s="69">
        <f t="shared" si="5"/>
        <v>7.8133710043467419E-2</v>
      </c>
      <c r="H54" s="69">
        <f t="shared" si="5"/>
        <v>4.0837394048191179E-2</v>
      </c>
      <c r="I54" s="69">
        <f t="shared" si="5"/>
        <v>0.53428864169592927</v>
      </c>
      <c r="J54" s="69">
        <f t="shared" si="5"/>
        <v>0.13253402786922047</v>
      </c>
    </row>
    <row r="55" spans="2:10" ht="15" customHeight="1" x14ac:dyDescent="0.3">
      <c r="B55" s="64" t="s">
        <v>3</v>
      </c>
      <c r="C55" s="68">
        <f>RATE(2034-2024,,-C26,C38)</f>
        <v>1.5822779772400476E-2</v>
      </c>
      <c r="D55" s="68">
        <f t="shared" ref="D55:J55" si="6">RATE(2034-2024,,-D26,D38)</f>
        <v>3.7080333617755819E-2</v>
      </c>
      <c r="E55" s="68">
        <f t="shared" si="6"/>
        <v>3.2277683211570138E-2</v>
      </c>
      <c r="F55" s="68">
        <f t="shared" si="6"/>
        <v>3.0958466659622909E-2</v>
      </c>
      <c r="G55" s="68">
        <f t="shared" si="6"/>
        <v>1.8362007398550689E-2</v>
      </c>
      <c r="H55" s="68">
        <f t="shared" si="6"/>
        <v>3.95939565224026E-2</v>
      </c>
      <c r="I55" s="68">
        <f t="shared" si="6"/>
        <v>3.3567987787243514E-2</v>
      </c>
      <c r="J55" s="68">
        <f t="shared" si="6"/>
        <v>2.8961144984451681E-2</v>
      </c>
    </row>
    <row r="56" spans="2:10" ht="15" customHeight="1" x14ac:dyDescent="0.3">
      <c r="B56" s="66" t="s">
        <v>4</v>
      </c>
      <c r="C56" s="69">
        <f>RATE(2044-2024,,-C26,C50)</f>
        <v>1.678108431752692E-2</v>
      </c>
      <c r="D56" s="69">
        <f t="shared" ref="D56:J56" si="7">RATE(2044-2024,,-D26,D50)</f>
        <v>3.6776797141530995E-2</v>
      </c>
      <c r="E56" s="69">
        <f t="shared" si="7"/>
        <v>2.7814116517007752E-2</v>
      </c>
      <c r="F56" s="69">
        <f t="shared" si="7"/>
        <v>3.0938675485319953E-2</v>
      </c>
      <c r="G56" s="69">
        <f t="shared" si="7"/>
        <v>1.8560001053272535E-2</v>
      </c>
      <c r="H56" s="69">
        <f t="shared" si="7"/>
        <v>3.8652535669210224E-2</v>
      </c>
      <c r="I56" s="69">
        <f t="shared" si="7"/>
        <v>2.8636234309876087E-2</v>
      </c>
      <c r="J56" s="69">
        <f t="shared" si="7"/>
        <v>2.8066562344196164E-2</v>
      </c>
    </row>
    <row r="57" spans="2:10" ht="15" customHeight="1" x14ac:dyDescent="0.3">
      <c r="B57" s="36" t="s">
        <v>22</v>
      </c>
      <c r="C57" s="40"/>
      <c r="D57" s="40"/>
      <c r="E57" s="40"/>
      <c r="F57" s="40"/>
      <c r="G57" s="40"/>
      <c r="H57" s="40"/>
      <c r="I57" s="40"/>
      <c r="J57" s="40"/>
    </row>
    <row r="58" spans="2:10" ht="15" customHeight="1" x14ac:dyDescent="0.3">
      <c r="B58" s="55" t="s">
        <v>23</v>
      </c>
      <c r="C58" s="55"/>
      <c r="D58" s="55"/>
      <c r="E58" s="55"/>
      <c r="F58" s="55"/>
      <c r="G58" s="246"/>
      <c r="H58" s="246"/>
      <c r="I58" s="246"/>
      <c r="J58" s="31"/>
    </row>
    <row r="59" spans="2:10" ht="15" customHeight="1" x14ac:dyDescent="0.3"/>
  </sheetData>
  <printOptions horizontalCentered="1"/>
  <pageMargins left="0.7" right="0.7" top="0.75" bottom="0.75" header="0.3" footer="0.3"/>
  <pageSetup scale="77" orientation="portrait" cellComments="asDisplayed" r:id="rId1"/>
  <headerFooter alignWithMargins="0"/>
  <ignoredErrors>
    <ignoredError sqref="F50 F10:F22 F26 F28:F32 F34:F38 F46:F49 F40:F4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B1:N60"/>
  <sheetViews>
    <sheetView showGridLines="0" zoomScale="70" zoomScaleNormal="70" workbookViewId="0">
      <pane ySplit="10" topLeftCell="A22" activePane="bottomLeft" state="frozen"/>
      <selection pane="bottomLeft" activeCell="K1" sqref="K1"/>
    </sheetView>
  </sheetViews>
  <sheetFormatPr defaultColWidth="9.109375" defaultRowHeight="13.8" x14ac:dyDescent="0.3"/>
  <cols>
    <col min="1" max="1" width="9.109375" style="3"/>
    <col min="2" max="2" width="17.5546875" style="5" customWidth="1"/>
    <col min="3" max="3" width="14.5546875" style="5" customWidth="1"/>
    <col min="4" max="4" width="16.5546875" style="5" customWidth="1"/>
    <col min="5" max="5" width="14.5546875" style="5" customWidth="1"/>
    <col min="6" max="6" width="16.5546875" style="5" customWidth="1"/>
    <col min="7" max="7" width="14.5546875" style="5" customWidth="1"/>
    <col min="8" max="8" width="4.109375" style="5" customWidth="1"/>
    <col min="9" max="10" width="9.109375" style="5"/>
    <col min="11" max="16384" width="9.109375" style="3"/>
  </cols>
  <sheetData>
    <row r="1" spans="2:11" ht="18" x14ac:dyDescent="0.35">
      <c r="B1" s="16" t="s">
        <v>40</v>
      </c>
      <c r="C1" s="16"/>
      <c r="D1" s="16"/>
      <c r="E1" s="16"/>
      <c r="F1" s="16"/>
      <c r="G1" s="16"/>
    </row>
    <row r="2" spans="2:11" x14ac:dyDescent="0.3">
      <c r="B2" s="6"/>
      <c r="C2" s="6"/>
      <c r="D2" s="6"/>
      <c r="E2" s="6"/>
      <c r="F2" s="6"/>
      <c r="G2" s="6"/>
    </row>
    <row r="3" spans="2:11" ht="21" x14ac:dyDescent="0.4">
      <c r="B3" s="11" t="s">
        <v>41</v>
      </c>
      <c r="C3" s="11"/>
      <c r="D3" s="11"/>
      <c r="E3" s="11"/>
      <c r="F3" s="11"/>
      <c r="G3" s="11"/>
    </row>
    <row r="4" spans="2:11" ht="10.35" customHeight="1" x14ac:dyDescent="0.3">
      <c r="B4" s="6"/>
      <c r="C4" s="6"/>
      <c r="D4" s="6"/>
      <c r="E4" s="6"/>
      <c r="F4" s="6"/>
      <c r="G4" s="6"/>
    </row>
    <row r="5" spans="2:11" ht="24" customHeight="1" x14ac:dyDescent="0.4">
      <c r="B5" s="11" t="s">
        <v>42</v>
      </c>
      <c r="C5" s="11"/>
      <c r="D5" s="11"/>
      <c r="E5" s="11"/>
      <c r="F5" s="11"/>
      <c r="G5" s="11"/>
    </row>
    <row r="6" spans="2:11" ht="11.4" customHeight="1" x14ac:dyDescent="0.3">
      <c r="B6" s="117"/>
      <c r="C6" s="94"/>
      <c r="D6" s="94"/>
      <c r="E6" s="94"/>
      <c r="F6" s="96"/>
      <c r="G6" s="96"/>
      <c r="H6" s="96"/>
      <c r="I6" s="96"/>
      <c r="J6" s="96"/>
    </row>
    <row r="7" spans="2:11" ht="21.15" customHeight="1" x14ac:dyDescent="0.3">
      <c r="B7" s="165"/>
      <c r="C7" s="252" t="s">
        <v>43</v>
      </c>
      <c r="D7" s="251"/>
      <c r="E7" s="251"/>
      <c r="F7" s="251"/>
      <c r="G7" s="251"/>
      <c r="H7" s="96"/>
      <c r="I7" s="96"/>
      <c r="J7" s="96"/>
    </row>
    <row r="8" spans="2:11" ht="31.2" x14ac:dyDescent="0.3">
      <c r="B8" s="165" t="s">
        <v>11</v>
      </c>
      <c r="C8" s="98" t="s">
        <v>34</v>
      </c>
      <c r="D8" s="98" t="s">
        <v>35</v>
      </c>
      <c r="E8" s="98" t="s">
        <v>36</v>
      </c>
      <c r="F8" s="265" t="s">
        <v>44</v>
      </c>
      <c r="G8" s="266" t="s">
        <v>19</v>
      </c>
      <c r="H8" s="96"/>
      <c r="I8" s="96"/>
      <c r="J8" s="96"/>
    </row>
    <row r="9" spans="2:11" ht="15" customHeight="1" x14ac:dyDescent="0.3">
      <c r="B9" s="61" t="s">
        <v>0</v>
      </c>
      <c r="C9" s="80"/>
      <c r="D9" s="80"/>
      <c r="E9" s="81"/>
      <c r="F9" s="81"/>
      <c r="G9" s="81"/>
      <c r="H9" s="96"/>
      <c r="I9" s="96"/>
      <c r="J9" s="96"/>
    </row>
    <row r="10" spans="2:11" ht="15" customHeight="1" x14ac:dyDescent="0.3">
      <c r="B10" s="64">
        <v>2010</v>
      </c>
      <c r="C10" s="273">
        <v>55.921159000000003</v>
      </c>
      <c r="D10" s="274">
        <v>53.078634999999998</v>
      </c>
      <c r="E10" s="274">
        <v>27.002573999999999</v>
      </c>
      <c r="F10" s="274">
        <v>21.796513000000001</v>
      </c>
      <c r="G10" s="275">
        <v>157.79888099999999</v>
      </c>
      <c r="H10" s="96"/>
      <c r="I10" s="96"/>
      <c r="J10" s="96"/>
      <c r="K10" s="275"/>
    </row>
    <row r="11" spans="2:11" ht="15" customHeight="1" x14ac:dyDescent="0.3">
      <c r="B11" s="66">
        <v>2011</v>
      </c>
      <c r="C11" s="270">
        <v>58.147455000000001</v>
      </c>
      <c r="D11" s="271">
        <v>57.151587999999997</v>
      </c>
      <c r="E11" s="271">
        <v>27.829450000000001</v>
      </c>
      <c r="F11" s="271">
        <v>22.507618000000001</v>
      </c>
      <c r="G11" s="272">
        <v>165.636111</v>
      </c>
      <c r="H11" s="96"/>
      <c r="I11" s="96"/>
      <c r="J11" s="96"/>
      <c r="K11" s="275"/>
    </row>
    <row r="12" spans="2:11" ht="15" customHeight="1" x14ac:dyDescent="0.3">
      <c r="B12" s="64">
        <v>2012</v>
      </c>
      <c r="C12" s="273">
        <v>60.768783999999997</v>
      </c>
      <c r="D12" s="274">
        <v>61.161254999999997</v>
      </c>
      <c r="E12" s="274">
        <v>30.801074</v>
      </c>
      <c r="F12" s="274">
        <v>24.761505</v>
      </c>
      <c r="G12" s="275">
        <v>177.49261799999999</v>
      </c>
      <c r="H12" s="96"/>
      <c r="I12" s="96"/>
      <c r="J12" s="96"/>
      <c r="K12" s="275"/>
    </row>
    <row r="13" spans="2:11" ht="15" customHeight="1" x14ac:dyDescent="0.3">
      <c r="B13" s="66">
        <v>2013</v>
      </c>
      <c r="C13" s="270">
        <v>62.734065999999999</v>
      </c>
      <c r="D13" s="271">
        <v>64.564732000000006</v>
      </c>
      <c r="E13" s="270">
        <v>32.280191000000002</v>
      </c>
      <c r="F13" s="271">
        <v>25.739799000000001</v>
      </c>
      <c r="G13" s="272">
        <v>185.31878800000001</v>
      </c>
      <c r="H13" s="96"/>
      <c r="I13" s="96"/>
      <c r="J13" s="96"/>
      <c r="K13" s="275"/>
    </row>
    <row r="14" spans="2:11" ht="15" customHeight="1" x14ac:dyDescent="0.3">
      <c r="B14" s="64">
        <v>2014</v>
      </c>
      <c r="C14" s="273">
        <v>66.493054000000001</v>
      </c>
      <c r="D14" s="274">
        <v>69.466420999999997</v>
      </c>
      <c r="E14" s="273">
        <v>33.789219000000003</v>
      </c>
      <c r="F14" s="274">
        <v>25.948183</v>
      </c>
      <c r="G14" s="275">
        <v>195.696877</v>
      </c>
      <c r="H14" s="96"/>
      <c r="I14" s="96"/>
      <c r="J14" s="96"/>
      <c r="K14" s="275"/>
    </row>
    <row r="15" spans="2:11" ht="15" customHeight="1" x14ac:dyDescent="0.3">
      <c r="B15" s="66">
        <v>2015</v>
      </c>
      <c r="C15" s="270">
        <v>70.166808000000003</v>
      </c>
      <c r="D15" s="271">
        <v>74.651409999999998</v>
      </c>
      <c r="E15" s="270">
        <v>36.011271999999998</v>
      </c>
      <c r="F15" s="271">
        <v>26.663484</v>
      </c>
      <c r="G15" s="272">
        <v>207.492974</v>
      </c>
      <c r="H15" s="96"/>
      <c r="I15" s="96"/>
      <c r="J15" s="96"/>
      <c r="K15" s="275"/>
    </row>
    <row r="16" spans="2:11" ht="15" customHeight="1" x14ac:dyDescent="0.3">
      <c r="B16" s="64">
        <v>2016</v>
      </c>
      <c r="C16" s="273">
        <v>74.320069000000004</v>
      </c>
      <c r="D16" s="274">
        <v>78.481517999999994</v>
      </c>
      <c r="E16" s="273">
        <v>39.031131999999999</v>
      </c>
      <c r="F16" s="274">
        <v>27.504686</v>
      </c>
      <c r="G16" s="275">
        <v>219.33740499999999</v>
      </c>
      <c r="H16" s="96"/>
      <c r="I16" s="96"/>
      <c r="J16" s="96"/>
      <c r="K16" s="275"/>
    </row>
    <row r="17" spans="2:14" ht="15" customHeight="1" x14ac:dyDescent="0.3">
      <c r="B17" s="66">
        <v>2017</v>
      </c>
      <c r="C17" s="270">
        <v>79.281588999999997</v>
      </c>
      <c r="D17" s="271">
        <v>82.338446000000005</v>
      </c>
      <c r="E17" s="270">
        <v>41.135181000000003</v>
      </c>
      <c r="F17" s="271">
        <v>29.042952</v>
      </c>
      <c r="G17" s="272">
        <v>231.798168</v>
      </c>
      <c r="H17" s="96"/>
      <c r="I17" s="96"/>
      <c r="J17" s="96"/>
      <c r="K17" s="275"/>
    </row>
    <row r="18" spans="2:14" ht="15" customHeight="1" x14ac:dyDescent="0.3">
      <c r="B18" s="64">
        <v>2018</v>
      </c>
      <c r="C18" s="273">
        <v>84.905840999999995</v>
      </c>
      <c r="D18" s="274">
        <v>85.877652999999995</v>
      </c>
      <c r="E18" s="273">
        <v>42.464753000000002</v>
      </c>
      <c r="F18" s="274">
        <v>31.002876000000001</v>
      </c>
      <c r="G18" s="275">
        <v>244.25112300000001</v>
      </c>
      <c r="H18" s="96"/>
      <c r="I18" s="96"/>
      <c r="J18" s="96"/>
      <c r="K18" s="275"/>
    </row>
    <row r="19" spans="2:14" ht="15" customHeight="1" x14ac:dyDescent="0.3">
      <c r="B19" s="66">
        <v>2019</v>
      </c>
      <c r="C19" s="270">
        <v>88.502149000000003</v>
      </c>
      <c r="D19" s="271">
        <v>88.720823999999993</v>
      </c>
      <c r="E19" s="270">
        <v>43.813893</v>
      </c>
      <c r="F19" s="271">
        <v>31.859100836447158</v>
      </c>
      <c r="G19" s="272">
        <v>252.89596683644714</v>
      </c>
      <c r="H19" s="96"/>
      <c r="I19" s="96"/>
      <c r="J19" s="96"/>
      <c r="K19" s="275"/>
    </row>
    <row r="20" spans="2:14" ht="15" customHeight="1" x14ac:dyDescent="0.3">
      <c r="B20" s="299">
        <v>2020</v>
      </c>
      <c r="C20" s="323">
        <v>17.344139999999999</v>
      </c>
      <c r="D20" s="324">
        <v>33.416469999999997</v>
      </c>
      <c r="E20" s="323">
        <v>9.4622460000000004</v>
      </c>
      <c r="F20" s="324">
        <v>6.9636434705979164</v>
      </c>
      <c r="G20" s="330">
        <v>67.186499470597923</v>
      </c>
      <c r="H20" s="96"/>
      <c r="I20" s="96"/>
      <c r="J20" s="96"/>
      <c r="K20" s="275"/>
    </row>
    <row r="21" spans="2:14" ht="15" customHeight="1" x14ac:dyDescent="0.3">
      <c r="B21" s="66">
        <v>2021</v>
      </c>
      <c r="C21" s="270">
        <v>24.106760000000001</v>
      </c>
      <c r="D21" s="271">
        <v>65.767836000000003</v>
      </c>
      <c r="E21" s="270">
        <v>4.3690040000000003</v>
      </c>
      <c r="F21" s="271">
        <v>4.7997912918815642</v>
      </c>
      <c r="G21" s="272">
        <v>99.043391291881562</v>
      </c>
      <c r="H21" s="96"/>
      <c r="I21" s="96"/>
      <c r="J21" s="96"/>
      <c r="K21" s="275"/>
    </row>
    <row r="22" spans="2:14" ht="15" customHeight="1" x14ac:dyDescent="0.3">
      <c r="B22" s="64">
        <v>2022</v>
      </c>
      <c r="C22" s="273">
        <v>71.404218</v>
      </c>
      <c r="D22" s="274">
        <v>88.001678999999996</v>
      </c>
      <c r="E22" s="273">
        <v>15.252962</v>
      </c>
      <c r="F22" s="274">
        <v>20.788149748972963</v>
      </c>
      <c r="G22" s="275">
        <v>195.44700874897296</v>
      </c>
      <c r="H22" s="96"/>
      <c r="I22" s="96"/>
      <c r="J22" s="96"/>
    </row>
    <row r="23" spans="2:14" ht="15" customHeight="1" x14ac:dyDescent="0.3">
      <c r="B23" s="66" t="s">
        <v>1</v>
      </c>
      <c r="C23" s="270">
        <v>86.771675999999999</v>
      </c>
      <c r="D23" s="271">
        <v>99.643227999999993</v>
      </c>
      <c r="E23" s="270">
        <v>29.435904000000001</v>
      </c>
      <c r="F23" s="271">
        <v>28.393897036579613</v>
      </c>
      <c r="G23" s="272">
        <v>244.2447050365796</v>
      </c>
      <c r="H23" s="96"/>
      <c r="I23" s="96"/>
      <c r="J23" s="96"/>
      <c r="K23" s="338"/>
      <c r="L23" s="338"/>
      <c r="M23" s="338"/>
      <c r="N23" s="338"/>
    </row>
    <row r="24" spans="2:14" ht="10.35" customHeight="1" x14ac:dyDescent="0.3">
      <c r="B24" s="67"/>
      <c r="C24" s="276"/>
      <c r="D24" s="277"/>
      <c r="E24" s="277"/>
      <c r="F24" s="278"/>
      <c r="G24" s="278"/>
      <c r="H24" s="96"/>
      <c r="I24" s="96"/>
      <c r="J24" s="96"/>
    </row>
    <row r="25" spans="2:14" ht="15" customHeight="1" x14ac:dyDescent="0.3">
      <c r="B25" s="61" t="s">
        <v>8</v>
      </c>
      <c r="C25" s="273"/>
      <c r="D25" s="274"/>
      <c r="E25" s="279"/>
      <c r="F25" s="280"/>
      <c r="G25" s="275"/>
      <c r="H25" s="96"/>
      <c r="I25" s="96"/>
      <c r="J25" s="96"/>
    </row>
    <row r="26" spans="2:14" ht="15" customHeight="1" x14ac:dyDescent="0.3">
      <c r="B26" s="340">
        <v>2024</v>
      </c>
      <c r="C26" s="346">
        <v>92.598584029191727</v>
      </c>
      <c r="D26" s="347">
        <v>102.39983598473079</v>
      </c>
      <c r="E26" s="346">
        <v>34.014914483662444</v>
      </c>
      <c r="F26" s="347">
        <v>31.802843612887699</v>
      </c>
      <c r="G26" s="348">
        <v>260.81617811047261</v>
      </c>
      <c r="H26" s="96"/>
      <c r="I26" s="96"/>
      <c r="J26" s="96"/>
      <c r="K26" s="338"/>
      <c r="L26" s="338"/>
      <c r="M26" s="338"/>
      <c r="N26" s="338"/>
    </row>
    <row r="27" spans="2:14" ht="10.35" customHeight="1" x14ac:dyDescent="0.3">
      <c r="B27" s="64"/>
      <c r="C27" s="273"/>
      <c r="D27" s="274"/>
      <c r="E27" s="273"/>
      <c r="F27" s="274"/>
      <c r="G27" s="275"/>
      <c r="H27" s="96"/>
      <c r="I27" s="96"/>
      <c r="J27" s="96"/>
    </row>
    <row r="28" spans="2:14" ht="15" customHeight="1" x14ac:dyDescent="0.3">
      <c r="B28" s="66">
        <v>2025</v>
      </c>
      <c r="C28" s="270">
        <v>95.57123755394997</v>
      </c>
      <c r="D28" s="271">
        <v>105.41522185636428</v>
      </c>
      <c r="E28" s="270">
        <v>39.010157931730014</v>
      </c>
      <c r="F28" s="271">
        <v>33.324366709226602</v>
      </c>
      <c r="G28" s="272">
        <v>273.32098405127084</v>
      </c>
      <c r="H28" s="96"/>
      <c r="I28" s="96"/>
      <c r="J28" s="96"/>
      <c r="K28" s="338"/>
      <c r="L28" s="338"/>
      <c r="M28" s="338"/>
      <c r="N28" s="338"/>
    </row>
    <row r="29" spans="2:14" ht="15" customHeight="1" x14ac:dyDescent="0.3">
      <c r="B29" s="64">
        <v>2026</v>
      </c>
      <c r="C29" s="273">
        <v>98.957417949716032</v>
      </c>
      <c r="D29" s="274">
        <v>109.19860143491776</v>
      </c>
      <c r="E29" s="273">
        <v>43.395264935723603</v>
      </c>
      <c r="F29" s="274">
        <v>34.399987113622799</v>
      </c>
      <c r="G29" s="275">
        <v>285.9512714339802</v>
      </c>
      <c r="H29" s="96"/>
      <c r="I29" s="96"/>
      <c r="J29" s="96"/>
      <c r="K29" s="338"/>
      <c r="L29" s="338"/>
      <c r="M29" s="338"/>
      <c r="N29" s="338"/>
    </row>
    <row r="30" spans="2:14" ht="15" customHeight="1" x14ac:dyDescent="0.3">
      <c r="B30" s="66">
        <v>2027</v>
      </c>
      <c r="C30" s="270">
        <v>102.16160017651737</v>
      </c>
      <c r="D30" s="271">
        <v>113.08691010628789</v>
      </c>
      <c r="E30" s="270">
        <v>46.4902616104293</v>
      </c>
      <c r="F30" s="271">
        <v>35.369844163667004</v>
      </c>
      <c r="G30" s="272">
        <v>297.10861605690155</v>
      </c>
      <c r="H30" s="96"/>
      <c r="I30" s="96"/>
      <c r="J30" s="96"/>
      <c r="K30" s="338"/>
      <c r="L30" s="338"/>
      <c r="M30" s="338"/>
      <c r="N30" s="338"/>
    </row>
    <row r="31" spans="2:14" ht="15" customHeight="1" x14ac:dyDescent="0.3">
      <c r="B31" s="64">
        <v>2028</v>
      </c>
      <c r="C31" s="273">
        <v>105.249586980149</v>
      </c>
      <c r="D31" s="274">
        <v>117.07669375746792</v>
      </c>
      <c r="E31" s="273">
        <v>48.123964198949658</v>
      </c>
      <c r="F31" s="274">
        <v>36.350735780165095</v>
      </c>
      <c r="G31" s="275">
        <v>306.80098071673166</v>
      </c>
      <c r="H31" s="96"/>
      <c r="I31" s="96"/>
      <c r="J31" s="96"/>
      <c r="K31" s="338"/>
      <c r="L31" s="338"/>
      <c r="M31" s="338"/>
      <c r="N31" s="338"/>
    </row>
    <row r="32" spans="2:14" ht="15" customHeight="1" x14ac:dyDescent="0.3">
      <c r="B32" s="66">
        <v>2029</v>
      </c>
      <c r="C32" s="270">
        <v>108.31371205745225</v>
      </c>
      <c r="D32" s="271">
        <v>120.97295945251112</v>
      </c>
      <c r="E32" s="270">
        <v>49.685834229456169</v>
      </c>
      <c r="F32" s="271">
        <v>37.328559396975798</v>
      </c>
      <c r="G32" s="272">
        <v>316.30106513639532</v>
      </c>
      <c r="H32" s="96"/>
      <c r="I32" s="96"/>
      <c r="J32" s="96"/>
      <c r="K32" s="338"/>
      <c r="L32" s="338"/>
      <c r="M32" s="338"/>
      <c r="N32" s="338"/>
    </row>
    <row r="33" spans="2:14" ht="10.35" customHeight="1" x14ac:dyDescent="0.3">
      <c r="B33" s="64"/>
      <c r="C33" s="273"/>
      <c r="D33" s="274"/>
      <c r="E33" s="273"/>
      <c r="F33" s="274"/>
      <c r="G33" s="275"/>
      <c r="H33" s="96"/>
      <c r="I33" s="96"/>
      <c r="J33" s="96"/>
    </row>
    <row r="34" spans="2:14" ht="15" customHeight="1" x14ac:dyDescent="0.3">
      <c r="B34" s="64">
        <v>2030</v>
      </c>
      <c r="C34" s="273">
        <v>111.36263746107682</v>
      </c>
      <c r="D34" s="274">
        <v>124.99380880558455</v>
      </c>
      <c r="E34" s="273">
        <v>51.224623010093289</v>
      </c>
      <c r="F34" s="274">
        <v>38.304406144208897</v>
      </c>
      <c r="G34" s="275">
        <v>325.88547542096353</v>
      </c>
      <c r="H34" s="96"/>
      <c r="I34" s="96"/>
      <c r="J34" s="96"/>
      <c r="K34" s="338"/>
      <c r="L34" s="338"/>
      <c r="M34" s="338"/>
      <c r="N34" s="338"/>
    </row>
    <row r="35" spans="2:14" ht="15" customHeight="1" x14ac:dyDescent="0.3">
      <c r="B35" s="66">
        <v>2031</v>
      </c>
      <c r="C35" s="270">
        <v>114.40411801334425</v>
      </c>
      <c r="D35" s="271">
        <v>129.02503122586253</v>
      </c>
      <c r="E35" s="270">
        <v>52.746077775886903</v>
      </c>
      <c r="F35" s="271">
        <v>39.283716915579994</v>
      </c>
      <c r="G35" s="272">
        <v>335.45894393067368</v>
      </c>
      <c r="H35" s="96"/>
      <c r="I35" s="96"/>
      <c r="J35" s="96"/>
      <c r="K35" s="338"/>
      <c r="L35" s="338"/>
      <c r="M35" s="338"/>
      <c r="N35" s="338"/>
    </row>
    <row r="36" spans="2:14" ht="15" customHeight="1" x14ac:dyDescent="0.3">
      <c r="B36" s="64">
        <v>2032</v>
      </c>
      <c r="C36" s="273">
        <v>117.55009394408216</v>
      </c>
      <c r="D36" s="274">
        <v>133.25195790828184</v>
      </c>
      <c r="E36" s="273">
        <v>54.32542758761285</v>
      </c>
      <c r="F36" s="274">
        <v>40.2770622706891</v>
      </c>
      <c r="G36" s="275">
        <v>345.40454171066597</v>
      </c>
      <c r="H36" s="96"/>
      <c r="I36" s="96"/>
      <c r="J36" s="96"/>
      <c r="K36" s="338"/>
      <c r="L36" s="338"/>
      <c r="M36" s="338"/>
      <c r="N36" s="338"/>
    </row>
    <row r="37" spans="2:14" ht="15" customHeight="1" x14ac:dyDescent="0.3">
      <c r="B37" s="66">
        <v>2033</v>
      </c>
      <c r="C37" s="270">
        <v>120.80309619187678</v>
      </c>
      <c r="D37" s="271">
        <v>137.71049915913602</v>
      </c>
      <c r="E37" s="270">
        <v>55.947226624224299</v>
      </c>
      <c r="F37" s="271">
        <v>41.2797706901056</v>
      </c>
      <c r="G37" s="272">
        <v>355.74059266534266</v>
      </c>
      <c r="H37" s="96"/>
      <c r="I37" s="96"/>
      <c r="J37" s="96"/>
    </row>
    <row r="38" spans="2:14" ht="15" customHeight="1" x14ac:dyDescent="0.3">
      <c r="B38" s="64">
        <v>2034</v>
      </c>
      <c r="C38" s="273">
        <v>124.07349965588938</v>
      </c>
      <c r="D38" s="274">
        <v>142.23831356598606</v>
      </c>
      <c r="E38" s="273">
        <v>57.59559825356925</v>
      </c>
      <c r="F38" s="274">
        <v>42.301169957195299</v>
      </c>
      <c r="G38" s="275">
        <v>366.20858143264002</v>
      </c>
      <c r="H38" s="96"/>
      <c r="I38" s="96"/>
      <c r="J38" s="96"/>
    </row>
    <row r="39" spans="2:14" ht="10.35" customHeight="1" x14ac:dyDescent="0.3">
      <c r="B39" s="67"/>
      <c r="C39" s="276"/>
      <c r="D39" s="277"/>
      <c r="E39" s="277"/>
      <c r="F39" s="278"/>
      <c r="G39" s="278"/>
      <c r="H39" s="96"/>
      <c r="I39" s="96"/>
      <c r="J39" s="96"/>
    </row>
    <row r="40" spans="2:14" ht="15" customHeight="1" x14ac:dyDescent="0.3">
      <c r="B40" s="66">
        <v>2035</v>
      </c>
      <c r="C40" s="270">
        <v>127.38022980740435</v>
      </c>
      <c r="D40" s="271">
        <v>146.74354791900959</v>
      </c>
      <c r="E40" s="270">
        <v>59.277523081373509</v>
      </c>
      <c r="F40" s="271">
        <v>43.342390173767406</v>
      </c>
      <c r="G40" s="272">
        <v>376.74369098155483</v>
      </c>
      <c r="H40" s="96"/>
      <c r="I40" s="96"/>
      <c r="J40" s="96"/>
    </row>
    <row r="41" spans="2:14" ht="15" customHeight="1" x14ac:dyDescent="0.3">
      <c r="B41" s="64">
        <v>2036</v>
      </c>
      <c r="C41" s="273">
        <v>130.73201607785739</v>
      </c>
      <c r="D41" s="274">
        <v>151.31776928303739</v>
      </c>
      <c r="E41" s="273">
        <v>60.986924528841065</v>
      </c>
      <c r="F41" s="274">
        <v>44.4088241447988</v>
      </c>
      <c r="G41" s="275">
        <v>387.44553403453472</v>
      </c>
      <c r="H41" s="96"/>
      <c r="I41" s="96"/>
      <c r="J41" s="96"/>
    </row>
    <row r="42" spans="2:14" ht="15" customHeight="1" x14ac:dyDescent="0.3">
      <c r="B42" s="66">
        <v>2037</v>
      </c>
      <c r="C42" s="270">
        <v>134.07588194507187</v>
      </c>
      <c r="D42" s="271">
        <v>156.0173532061938</v>
      </c>
      <c r="E42" s="270">
        <v>62.72695330951607</v>
      </c>
      <c r="F42" s="271">
        <v>45.502406998067201</v>
      </c>
      <c r="G42" s="272">
        <v>398.32259545884898</v>
      </c>
      <c r="H42" s="96"/>
      <c r="I42" s="96"/>
      <c r="J42" s="96"/>
    </row>
    <row r="43" spans="2:14" ht="15" customHeight="1" x14ac:dyDescent="0.3">
      <c r="B43" s="64">
        <v>2038</v>
      </c>
      <c r="C43" s="273">
        <v>137.4569090119162</v>
      </c>
      <c r="D43" s="274">
        <v>160.91290841349138</v>
      </c>
      <c r="E43" s="273">
        <v>64.501305583152543</v>
      </c>
      <c r="F43" s="274">
        <v>46.624181806593</v>
      </c>
      <c r="G43" s="275">
        <v>409.49530481515313</v>
      </c>
      <c r="H43" s="96"/>
      <c r="I43" s="96"/>
      <c r="J43" s="96"/>
    </row>
    <row r="44" spans="2:14" ht="15" customHeight="1" x14ac:dyDescent="0.3">
      <c r="B44" s="66">
        <v>2039</v>
      </c>
      <c r="C44" s="270">
        <v>140.87547473662488</v>
      </c>
      <c r="D44" s="271">
        <v>165.95105460866196</v>
      </c>
      <c r="E44" s="270">
        <v>66.287332081211247</v>
      </c>
      <c r="F44" s="271">
        <v>47.773062319052194</v>
      </c>
      <c r="G44" s="272">
        <v>420.88692374555035</v>
      </c>
      <c r="H44" s="96"/>
      <c r="I44" s="96"/>
      <c r="J44" s="96"/>
    </row>
    <row r="45" spans="2:14" ht="10.35" customHeight="1" x14ac:dyDescent="0.3">
      <c r="B45" s="64"/>
      <c r="C45" s="273"/>
      <c r="D45" s="274"/>
      <c r="E45" s="273"/>
      <c r="F45" s="274"/>
      <c r="G45" s="275"/>
      <c r="H45" s="96"/>
      <c r="I45" s="96"/>
      <c r="J45" s="96"/>
    </row>
    <row r="46" spans="2:14" ht="15" customHeight="1" x14ac:dyDescent="0.3">
      <c r="B46" s="64">
        <v>2040</v>
      </c>
      <c r="C46" s="273">
        <v>144.3770027359364</v>
      </c>
      <c r="D46" s="274">
        <v>171.20667341725269</v>
      </c>
      <c r="E46" s="273">
        <v>68.119660836574909</v>
      </c>
      <c r="F46" s="274">
        <v>48.952073853992601</v>
      </c>
      <c r="G46" s="275">
        <v>432.65541084375661</v>
      </c>
      <c r="H46" s="96"/>
      <c r="I46" s="96"/>
      <c r="J46" s="96"/>
    </row>
    <row r="47" spans="2:14" ht="15" customHeight="1" x14ac:dyDescent="0.3">
      <c r="B47" s="66">
        <v>2041</v>
      </c>
      <c r="C47" s="270">
        <v>147.92328244367599</v>
      </c>
      <c r="D47" s="271">
        <v>176.62624492308413</v>
      </c>
      <c r="E47" s="270">
        <v>69.983879183221774</v>
      </c>
      <c r="F47" s="271">
        <v>50.162871818544403</v>
      </c>
      <c r="G47" s="272">
        <v>444.69627836852635</v>
      </c>
      <c r="H47" s="96"/>
      <c r="I47" s="96"/>
      <c r="J47" s="96"/>
    </row>
    <row r="48" spans="2:14" ht="15" customHeight="1" x14ac:dyDescent="0.3">
      <c r="B48" s="64">
        <v>2042</v>
      </c>
      <c r="C48" s="273">
        <v>151.61587518275988</v>
      </c>
      <c r="D48" s="274">
        <v>182.27144573432744</v>
      </c>
      <c r="E48" s="273">
        <v>71.891382945947498</v>
      </c>
      <c r="F48" s="274">
        <v>51.403905354195501</v>
      </c>
      <c r="G48" s="275">
        <v>457.18260921723032</v>
      </c>
      <c r="H48" s="96"/>
      <c r="I48" s="96"/>
      <c r="J48" s="96"/>
    </row>
    <row r="49" spans="2:10" ht="15" customHeight="1" x14ac:dyDescent="0.3">
      <c r="B49" s="66">
        <v>2043</v>
      </c>
      <c r="C49" s="270">
        <v>155.37247566079279</v>
      </c>
      <c r="D49" s="271">
        <v>188.00487984579539</v>
      </c>
      <c r="E49" s="270">
        <v>73.835206514110055</v>
      </c>
      <c r="F49" s="271">
        <v>52.669202687859105</v>
      </c>
      <c r="G49" s="272">
        <v>469.88176470855734</v>
      </c>
      <c r="H49" s="96"/>
      <c r="I49" s="96"/>
      <c r="J49" s="96"/>
    </row>
    <row r="50" spans="2:10" ht="15" customHeight="1" x14ac:dyDescent="0.3">
      <c r="B50" s="64">
        <v>2044</v>
      </c>
      <c r="C50" s="273">
        <v>159.14472424920837</v>
      </c>
      <c r="D50" s="274">
        <v>193.87960507942276</v>
      </c>
      <c r="E50" s="273">
        <v>75.824793646660865</v>
      </c>
      <c r="F50" s="274">
        <v>53.962139559572506</v>
      </c>
      <c r="G50" s="275">
        <v>482.81126253486445</v>
      </c>
      <c r="H50" s="96"/>
      <c r="I50" s="96"/>
      <c r="J50" s="96"/>
    </row>
    <row r="51" spans="2:10" ht="10.35" customHeight="1" x14ac:dyDescent="0.3">
      <c r="B51" s="67"/>
      <c r="C51" s="222"/>
      <c r="D51" s="223"/>
      <c r="E51" s="222"/>
      <c r="F51" s="223"/>
      <c r="G51" s="224"/>
      <c r="H51" s="96"/>
      <c r="I51" s="96"/>
      <c r="J51" s="96"/>
    </row>
    <row r="52" spans="2:10" ht="15" customHeight="1" x14ac:dyDescent="0.3">
      <c r="B52" s="248" t="s">
        <v>9</v>
      </c>
      <c r="C52" s="225"/>
      <c r="D52" s="226"/>
      <c r="E52" s="225"/>
      <c r="F52" s="226"/>
      <c r="G52" s="227"/>
      <c r="H52" s="96"/>
      <c r="I52" s="96"/>
      <c r="J52" s="96"/>
    </row>
    <row r="53" spans="2:10" ht="15" customHeight="1" x14ac:dyDescent="0.3">
      <c r="B53" s="64" t="s">
        <v>10</v>
      </c>
      <c r="C53" s="68">
        <f>RATE(2023-2010,,-C10,C23)</f>
        <v>3.4372732084842816E-2</v>
      </c>
      <c r="D53" s="68">
        <f t="shared" ref="D53:G53" si="0">RATE(2023-2010,,-D10,D23)</f>
        <v>4.9640594756560921E-2</v>
      </c>
      <c r="E53" s="68">
        <f t="shared" si="0"/>
        <v>6.6592253841222188E-3</v>
      </c>
      <c r="F53" s="68">
        <f t="shared" si="0"/>
        <v>2.0548599223133159E-2</v>
      </c>
      <c r="G53" s="68">
        <f t="shared" si="0"/>
        <v>3.4174777165002862E-2</v>
      </c>
      <c r="H53" s="96"/>
      <c r="I53" s="96"/>
      <c r="J53" s="96"/>
    </row>
    <row r="54" spans="2:10" ht="15" customHeight="1" x14ac:dyDescent="0.3">
      <c r="B54" s="66" t="s">
        <v>2</v>
      </c>
      <c r="C54" s="69">
        <f>RATE(2024-2023,,-C23,C26)</f>
        <v>6.7152189490862477E-2</v>
      </c>
      <c r="D54" s="69">
        <f t="shared" ref="D54:G54" si="1">RATE(2024-2023,,-D23,D26)</f>
        <v>2.7664780036339241E-2</v>
      </c>
      <c r="E54" s="69">
        <f t="shared" si="1"/>
        <v>0.15555868383258922</v>
      </c>
      <c r="F54" s="69">
        <f t="shared" si="1"/>
        <v>0.12005913002770868</v>
      </c>
      <c r="G54" s="69">
        <f t="shared" si="1"/>
        <v>6.7847829378373484E-2</v>
      </c>
      <c r="H54" s="96"/>
      <c r="I54" s="96"/>
      <c r="J54" s="96"/>
    </row>
    <row r="55" spans="2:10" ht="15" customHeight="1" x14ac:dyDescent="0.3">
      <c r="B55" s="64" t="s">
        <v>3</v>
      </c>
      <c r="C55" s="68">
        <f>RATE(2034-2024,,-C26,C38)</f>
        <v>2.9692308384766546E-2</v>
      </c>
      <c r="D55" s="68">
        <f t="shared" ref="D55:G55" si="2">RATE(2034-2024,,-D26,D38)</f>
        <v>3.3407795568820196E-2</v>
      </c>
      <c r="E55" s="68">
        <f t="shared" si="2"/>
        <v>5.4076160013100179E-2</v>
      </c>
      <c r="F55" s="68">
        <f t="shared" si="2"/>
        <v>2.8936663720851678E-2</v>
      </c>
      <c r="G55" s="68">
        <f t="shared" si="2"/>
        <v>3.4521209836758611E-2</v>
      </c>
      <c r="H55" s="96"/>
      <c r="I55" s="96"/>
      <c r="J55" s="96"/>
    </row>
    <row r="56" spans="2:10" ht="15" customHeight="1" x14ac:dyDescent="0.3">
      <c r="B56" s="66" t="s">
        <v>4</v>
      </c>
      <c r="C56" s="69">
        <f>RATE(2044-2024,,-C26,C50)</f>
        <v>2.7446921024285711E-2</v>
      </c>
      <c r="D56" s="69">
        <f t="shared" ref="D56:G56" si="3">RATE(2044-2024,,-D26,D50)</f>
        <v>3.243244295458772E-2</v>
      </c>
      <c r="E56" s="69">
        <f t="shared" si="3"/>
        <v>4.0895408164505286E-2</v>
      </c>
      <c r="F56" s="69">
        <f t="shared" si="3"/>
        <v>2.6788888724837215E-2</v>
      </c>
      <c r="G56" s="69">
        <f t="shared" si="3"/>
        <v>3.1269428029062518E-2</v>
      </c>
      <c r="H56" s="96"/>
      <c r="I56" s="96"/>
      <c r="J56" s="96"/>
    </row>
    <row r="57" spans="2:10" ht="15" customHeight="1" x14ac:dyDescent="0.3">
      <c r="B57" s="39" t="s">
        <v>45</v>
      </c>
      <c r="C57" s="39"/>
      <c r="D57" s="39"/>
      <c r="E57" s="39"/>
      <c r="F57" s="39"/>
      <c r="G57" s="39"/>
    </row>
    <row r="58" spans="2:10" ht="15" customHeight="1" x14ac:dyDescent="0.3">
      <c r="B58" s="39" t="s">
        <v>46</v>
      </c>
      <c r="C58" s="39"/>
      <c r="D58" s="39"/>
      <c r="E58" s="39"/>
      <c r="F58" s="39"/>
      <c r="G58" s="39"/>
      <c r="H58" s="57"/>
      <c r="I58" s="57"/>
    </row>
    <row r="59" spans="2:10" ht="15" customHeight="1" x14ac:dyDescent="0.3">
      <c r="B59" s="57"/>
      <c r="C59" s="57"/>
      <c r="D59" s="57"/>
      <c r="E59" s="57"/>
      <c r="F59" s="57"/>
      <c r="G59" s="57"/>
      <c r="H59" s="57"/>
      <c r="I59" s="57"/>
    </row>
    <row r="60" spans="2:10" x14ac:dyDescent="0.3">
      <c r="C60" s="29"/>
      <c r="D60" s="29"/>
      <c r="E60" s="29"/>
      <c r="F60" s="29"/>
      <c r="G60" s="29"/>
      <c r="H60" s="29"/>
    </row>
  </sheetData>
  <printOptions horizontalCentered="1"/>
  <pageMargins left="0.7" right="0.45" top="0.75" bottom="0.75" header="0.3" footer="0.3"/>
  <pageSetup scale="85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B1:M61"/>
  <sheetViews>
    <sheetView showGridLines="0" zoomScale="70" zoomScaleNormal="70" workbookViewId="0">
      <pane ySplit="10" topLeftCell="A22" activePane="bottomLeft" state="frozen"/>
      <selection pane="bottomLeft" activeCell="L1" sqref="L1"/>
    </sheetView>
  </sheetViews>
  <sheetFormatPr defaultColWidth="9.109375" defaultRowHeight="13.8" x14ac:dyDescent="0.3"/>
  <cols>
    <col min="1" max="1" width="9.109375" style="3"/>
    <col min="2" max="2" width="13.44140625" style="5" customWidth="1"/>
    <col min="3" max="3" width="15.5546875" style="5" customWidth="1"/>
    <col min="4" max="4" width="16.44140625" style="5" customWidth="1"/>
    <col min="5" max="6" width="15.5546875" style="5" customWidth="1"/>
    <col min="7" max="7" width="16.44140625" style="5" customWidth="1"/>
    <col min="8" max="8" width="13.44140625" style="5" customWidth="1"/>
    <col min="9" max="10" width="9.109375" style="5"/>
    <col min="11" max="16384" width="9.109375" style="3"/>
  </cols>
  <sheetData>
    <row r="1" spans="2:13" ht="18" x14ac:dyDescent="0.35">
      <c r="B1" s="16" t="s">
        <v>47</v>
      </c>
      <c r="C1" s="16"/>
      <c r="D1" s="16"/>
      <c r="E1" s="16"/>
      <c r="F1" s="16"/>
      <c r="G1" s="16"/>
      <c r="H1" s="16"/>
    </row>
    <row r="2" spans="2:13" ht="12.6" customHeight="1" x14ac:dyDescent="0.3">
      <c r="B2" s="6"/>
      <c r="C2" s="6"/>
      <c r="D2" s="6"/>
      <c r="E2" s="6"/>
      <c r="F2" s="6"/>
      <c r="G2" s="6"/>
      <c r="H2" s="6"/>
      <c r="K2" s="268"/>
    </row>
    <row r="3" spans="2:13" ht="24" customHeight="1" x14ac:dyDescent="0.4">
      <c r="B3" s="11" t="s">
        <v>48</v>
      </c>
      <c r="C3" s="11"/>
      <c r="D3" s="11"/>
      <c r="E3" s="11"/>
      <c r="F3" s="11"/>
      <c r="G3" s="11"/>
      <c r="H3" s="11"/>
      <c r="K3" s="264"/>
    </row>
    <row r="4" spans="2:13" ht="10.35" customHeight="1" x14ac:dyDescent="0.3">
      <c r="B4" s="6"/>
      <c r="C4" s="6"/>
      <c r="D4" s="6"/>
      <c r="E4" s="6"/>
      <c r="F4" s="6"/>
      <c r="G4" s="6"/>
      <c r="H4" s="6"/>
    </row>
    <row r="5" spans="2:13" ht="24" customHeight="1" x14ac:dyDescent="0.4">
      <c r="B5" s="11" t="s">
        <v>49</v>
      </c>
      <c r="C5" s="11"/>
      <c r="D5" s="11"/>
      <c r="E5" s="11"/>
      <c r="F5" s="11"/>
      <c r="G5" s="11"/>
      <c r="H5" s="11"/>
    </row>
    <row r="6" spans="2:13" ht="10.8" customHeight="1" x14ac:dyDescent="0.3">
      <c r="B6" s="153"/>
      <c r="C6" s="94"/>
      <c r="D6" s="94"/>
      <c r="E6" s="94"/>
      <c r="F6" s="94"/>
      <c r="G6" s="94"/>
      <c r="H6" s="94"/>
      <c r="I6" s="96"/>
      <c r="J6" s="96"/>
    </row>
    <row r="7" spans="2:13" s="254" customFormat="1" ht="18" customHeight="1" x14ac:dyDescent="0.3">
      <c r="B7" s="259"/>
      <c r="C7" s="252" t="s">
        <v>50</v>
      </c>
      <c r="D7" s="252"/>
      <c r="E7" s="252"/>
      <c r="F7" s="252" t="s">
        <v>51</v>
      </c>
      <c r="G7" s="252"/>
      <c r="H7" s="252"/>
      <c r="I7" s="253"/>
      <c r="J7" s="253"/>
    </row>
    <row r="8" spans="2:13" ht="32.1" customHeight="1" x14ac:dyDescent="0.3">
      <c r="B8" s="97" t="s">
        <v>7</v>
      </c>
      <c r="C8" s="265" t="s">
        <v>52</v>
      </c>
      <c r="D8" s="265" t="s">
        <v>53</v>
      </c>
      <c r="E8" s="265" t="s">
        <v>54</v>
      </c>
      <c r="F8" s="79" t="s">
        <v>55</v>
      </c>
      <c r="G8" s="79" t="s">
        <v>56</v>
      </c>
      <c r="H8" s="79" t="s">
        <v>57</v>
      </c>
      <c r="I8" s="96"/>
      <c r="J8" s="96"/>
    </row>
    <row r="9" spans="2:13" ht="15" customHeight="1" x14ac:dyDescent="0.3">
      <c r="B9" s="53" t="s">
        <v>0</v>
      </c>
      <c r="C9" s="213"/>
      <c r="D9" s="213"/>
      <c r="E9" s="166"/>
      <c r="F9" s="166"/>
      <c r="G9" s="166"/>
      <c r="H9" s="166"/>
      <c r="I9" s="96"/>
      <c r="J9" s="96"/>
    </row>
    <row r="10" spans="2:13" ht="15" customHeight="1" x14ac:dyDescent="0.3">
      <c r="B10" s="63">
        <v>2010</v>
      </c>
      <c r="C10" s="215">
        <v>121.86125113969199</v>
      </c>
      <c r="D10" s="215">
        <v>216.41862130568117</v>
      </c>
      <c r="E10" s="215">
        <v>139.73736794965856</v>
      </c>
      <c r="F10" s="215">
        <v>874.8630054253066</v>
      </c>
      <c r="G10" s="204">
        <v>2988.009508655246</v>
      </c>
      <c r="H10" s="215">
        <v>1104.2498319731899</v>
      </c>
      <c r="I10" s="96"/>
      <c r="J10" s="96"/>
      <c r="K10" s="215"/>
      <c r="L10" s="204"/>
      <c r="M10" s="215"/>
    </row>
    <row r="11" spans="2:13" ht="15" customHeight="1" x14ac:dyDescent="0.3">
      <c r="B11" s="62">
        <v>2011</v>
      </c>
      <c r="C11" s="214">
        <v>122.55952477299991</v>
      </c>
      <c r="D11" s="214">
        <v>216.79543363493451</v>
      </c>
      <c r="E11" s="214">
        <v>141.09762817946856</v>
      </c>
      <c r="F11" s="214">
        <v>880.18684196592937</v>
      </c>
      <c r="G11" s="188">
        <v>2992.7089278799303</v>
      </c>
      <c r="H11" s="214">
        <v>1114.311457988566</v>
      </c>
      <c r="I11" s="96"/>
      <c r="J11" s="96"/>
      <c r="K11" s="215"/>
      <c r="L11" s="204"/>
      <c r="M11" s="215"/>
    </row>
    <row r="12" spans="2:13" ht="15" customHeight="1" x14ac:dyDescent="0.3">
      <c r="B12" s="63">
        <v>2012</v>
      </c>
      <c r="C12" s="215">
        <v>123.40363869262458</v>
      </c>
      <c r="D12" s="204">
        <v>213.86567286546097</v>
      </c>
      <c r="E12" s="215">
        <v>141.47972945535992</v>
      </c>
      <c r="F12" s="215">
        <v>883.63187280759303</v>
      </c>
      <c r="G12" s="204">
        <v>2949.5859077652553</v>
      </c>
      <c r="H12" s="215">
        <v>1116.164578787098</v>
      </c>
      <c r="I12" s="96"/>
      <c r="J12" s="96"/>
      <c r="K12" s="215"/>
      <c r="L12" s="204"/>
      <c r="M12" s="215"/>
    </row>
    <row r="13" spans="2:13" ht="15" customHeight="1" x14ac:dyDescent="0.3">
      <c r="B13" s="62">
        <v>2013</v>
      </c>
      <c r="C13" s="214">
        <v>124.96074530465778</v>
      </c>
      <c r="D13" s="188">
        <v>214.01439637131276</v>
      </c>
      <c r="E13" s="214">
        <v>142.93838044949155</v>
      </c>
      <c r="F13" s="214">
        <v>892.44253272461742</v>
      </c>
      <c r="G13" s="188">
        <v>2942.0912154216553</v>
      </c>
      <c r="H13" s="214">
        <v>1128.2331154098879</v>
      </c>
      <c r="I13" s="96"/>
      <c r="J13" s="96"/>
      <c r="K13" s="215"/>
      <c r="L13" s="204"/>
      <c r="M13" s="215"/>
    </row>
    <row r="14" spans="2:13" ht="15" customHeight="1" x14ac:dyDescent="0.3">
      <c r="B14" s="63">
        <v>2014</v>
      </c>
      <c r="C14" s="215">
        <v>127.42870810755161</v>
      </c>
      <c r="D14" s="204">
        <v>214.7449073724062</v>
      </c>
      <c r="E14" s="215">
        <v>145.62509839313557</v>
      </c>
      <c r="F14" s="215">
        <v>897.04878406072066</v>
      </c>
      <c r="G14" s="204">
        <v>2917.0077772632003</v>
      </c>
      <c r="H14" s="215">
        <v>1131.8936165253847</v>
      </c>
      <c r="I14" s="96"/>
      <c r="J14" s="96"/>
      <c r="K14" s="215"/>
      <c r="L14" s="204"/>
      <c r="M14" s="215"/>
    </row>
    <row r="15" spans="2:13" ht="15" customHeight="1" x14ac:dyDescent="0.3">
      <c r="B15" s="62">
        <v>2015</v>
      </c>
      <c r="C15" s="214">
        <v>131.53656366467192</v>
      </c>
      <c r="D15" s="188">
        <v>214.82750773312367</v>
      </c>
      <c r="E15" s="214">
        <v>149.04970806144095</v>
      </c>
      <c r="F15" s="214">
        <v>902.77954988626891</v>
      </c>
      <c r="G15" s="188">
        <v>2892.5968345864803</v>
      </c>
      <c r="H15" s="214">
        <v>1131.0454200374827</v>
      </c>
      <c r="I15" s="96"/>
      <c r="J15" s="96"/>
      <c r="K15" s="215"/>
      <c r="L15" s="204"/>
      <c r="M15" s="215"/>
    </row>
    <row r="16" spans="2:13" ht="15" customHeight="1" x14ac:dyDescent="0.3">
      <c r="B16" s="63">
        <v>2016</v>
      </c>
      <c r="C16" s="215">
        <v>134.84079402261312</v>
      </c>
      <c r="D16" s="204">
        <v>214.70607793617569</v>
      </c>
      <c r="E16" s="215">
        <v>151.50011158694113</v>
      </c>
      <c r="F16" s="215">
        <v>913.27239634295188</v>
      </c>
      <c r="G16" s="204">
        <v>2833.4515904484797</v>
      </c>
      <c r="H16" s="215">
        <v>1132.2230297374269</v>
      </c>
      <c r="I16" s="96"/>
      <c r="J16" s="96"/>
      <c r="K16" s="215"/>
      <c r="L16" s="204"/>
      <c r="M16" s="215"/>
    </row>
    <row r="17" spans="2:13" ht="15" customHeight="1" x14ac:dyDescent="0.3">
      <c r="B17" s="62">
        <v>2017</v>
      </c>
      <c r="C17" s="214">
        <v>137.85086304545666</v>
      </c>
      <c r="D17" s="188">
        <v>217.02922632784072</v>
      </c>
      <c r="E17" s="214">
        <v>154.32948365043069</v>
      </c>
      <c r="F17" s="214">
        <v>918.93348996225927</v>
      </c>
      <c r="G17" s="188">
        <v>2797.9024005955871</v>
      </c>
      <c r="H17" s="214">
        <v>1135.6305544609068</v>
      </c>
      <c r="I17" s="96"/>
      <c r="J17" s="96"/>
      <c r="K17" s="215"/>
      <c r="L17" s="204"/>
      <c r="M17" s="215"/>
    </row>
    <row r="18" spans="2:13" ht="15" customHeight="1" x14ac:dyDescent="0.3">
      <c r="B18" s="63">
        <v>2018</v>
      </c>
      <c r="C18" s="215">
        <v>139.85663588805227</v>
      </c>
      <c r="D18" s="204">
        <v>219.00699450471802</v>
      </c>
      <c r="E18" s="215">
        <v>156.13892576979944</v>
      </c>
      <c r="F18" s="215">
        <v>921.83507172593636</v>
      </c>
      <c r="G18" s="204">
        <v>2819.6374228522636</v>
      </c>
      <c r="H18" s="215">
        <v>1136.6001438098474</v>
      </c>
      <c r="I18" s="96"/>
      <c r="J18" s="96"/>
      <c r="K18" s="215"/>
      <c r="L18" s="204"/>
      <c r="M18" s="215"/>
    </row>
    <row r="19" spans="2:13" ht="15" customHeight="1" x14ac:dyDescent="0.3">
      <c r="B19" s="62">
        <v>2019</v>
      </c>
      <c r="C19" s="214">
        <v>141.12462144772064</v>
      </c>
      <c r="D19" s="188">
        <v>221.29704556385909</v>
      </c>
      <c r="E19" s="214">
        <v>157.37659160174036</v>
      </c>
      <c r="F19" s="214">
        <v>924.94884365527719</v>
      </c>
      <c r="G19" s="188">
        <v>2813.9283187474034</v>
      </c>
      <c r="H19" s="214">
        <v>1138.754259351372</v>
      </c>
      <c r="I19" s="96"/>
      <c r="J19" s="96"/>
      <c r="K19" s="215"/>
      <c r="L19" s="204"/>
      <c r="M19" s="215"/>
    </row>
    <row r="20" spans="2:13" ht="15" customHeight="1" x14ac:dyDescent="0.3">
      <c r="B20" s="316">
        <v>2020</v>
      </c>
      <c r="C20" s="322">
        <v>141.12789077776688</v>
      </c>
      <c r="D20" s="321">
        <v>217.05439820994519</v>
      </c>
      <c r="E20" s="322">
        <v>153.08595798559369</v>
      </c>
      <c r="F20" s="322">
        <v>909.18038043430965</v>
      </c>
      <c r="G20" s="321">
        <v>2647.931827484907</v>
      </c>
      <c r="H20" s="322">
        <v>1073.6546593104808</v>
      </c>
      <c r="I20" s="96"/>
      <c r="J20" s="96"/>
      <c r="K20" s="215"/>
      <c r="L20" s="204"/>
      <c r="M20" s="215"/>
    </row>
    <row r="21" spans="2:13" ht="15" customHeight="1" x14ac:dyDescent="0.3">
      <c r="B21" s="62">
        <v>2021</v>
      </c>
      <c r="C21" s="214">
        <v>144.86954706012534</v>
      </c>
      <c r="D21" s="188">
        <v>198.61653847088979</v>
      </c>
      <c r="E21" s="214">
        <v>153.44505193868275</v>
      </c>
      <c r="F21" s="214">
        <v>937.31515172517038</v>
      </c>
      <c r="G21" s="188">
        <v>1859.5723261842813</v>
      </c>
      <c r="H21" s="214">
        <v>1018.8780665587898</v>
      </c>
      <c r="I21" s="96"/>
      <c r="J21" s="96"/>
      <c r="K21" s="215"/>
      <c r="L21" s="204"/>
      <c r="M21" s="215"/>
    </row>
    <row r="22" spans="2:13" ht="15" customHeight="1" x14ac:dyDescent="0.3">
      <c r="B22" s="63">
        <v>2022</v>
      </c>
      <c r="C22" s="215">
        <v>149.03860876059005</v>
      </c>
      <c r="D22" s="204">
        <v>215.42096916858813</v>
      </c>
      <c r="E22" s="215">
        <v>161.46592243941703</v>
      </c>
      <c r="F22" s="215">
        <v>941.23235529645581</v>
      </c>
      <c r="G22" s="204">
        <v>2347.5040166004374</v>
      </c>
      <c r="H22" s="215">
        <v>1094.7573515070733</v>
      </c>
      <c r="I22" s="96"/>
      <c r="J22" s="96"/>
    </row>
    <row r="23" spans="2:13" ht="15" customHeight="1" x14ac:dyDescent="0.3">
      <c r="B23" s="62" t="s">
        <v>1</v>
      </c>
      <c r="C23" s="214">
        <v>154.63403376307312</v>
      </c>
      <c r="D23" s="188">
        <v>224.9342937375786</v>
      </c>
      <c r="E23" s="214">
        <v>169.29493557691728</v>
      </c>
      <c r="F23" s="214">
        <v>940.40605308062436</v>
      </c>
      <c r="G23" s="188">
        <v>2610.0150446004195</v>
      </c>
      <c r="H23" s="214">
        <v>1141.5597035807443</v>
      </c>
      <c r="I23" s="96"/>
      <c r="J23" s="96"/>
      <c r="K23" s="338"/>
      <c r="L23" s="338"/>
      <c r="M23" s="338"/>
    </row>
    <row r="24" spans="2:13" ht="10.35" customHeight="1" x14ac:dyDescent="0.3">
      <c r="B24" s="65"/>
      <c r="C24" s="216"/>
      <c r="D24" s="206"/>
      <c r="E24" s="217"/>
      <c r="F24" s="217"/>
      <c r="G24" s="206"/>
      <c r="H24" s="217"/>
      <c r="I24" s="96"/>
      <c r="J24" s="96"/>
    </row>
    <row r="25" spans="2:13" ht="15" customHeight="1" x14ac:dyDescent="0.3">
      <c r="B25" s="53" t="s">
        <v>8</v>
      </c>
      <c r="C25" s="218"/>
      <c r="D25" s="208"/>
      <c r="E25" s="215"/>
      <c r="F25" s="215"/>
      <c r="G25" s="208"/>
      <c r="H25" s="219"/>
      <c r="I25" s="96"/>
      <c r="J25" s="96"/>
    </row>
    <row r="26" spans="2:13" ht="15" customHeight="1" x14ac:dyDescent="0.3">
      <c r="B26" s="343">
        <v>2024</v>
      </c>
      <c r="C26" s="344">
        <v>154.95106384135295</v>
      </c>
      <c r="D26" s="345">
        <v>228.81334543703272</v>
      </c>
      <c r="E26" s="344">
        <v>171.20179164628044</v>
      </c>
      <c r="F26" s="344">
        <v>928.40340077954443</v>
      </c>
      <c r="G26" s="345">
        <v>2732.4803423175513</v>
      </c>
      <c r="H26" s="344">
        <v>1148.7166319028929</v>
      </c>
      <c r="I26" s="96"/>
      <c r="J26" s="96"/>
      <c r="K26" s="338"/>
      <c r="L26" s="338"/>
      <c r="M26" s="338"/>
    </row>
    <row r="27" spans="2:13" ht="10.35" customHeight="1" x14ac:dyDescent="0.3">
      <c r="B27" s="63"/>
      <c r="C27" s="215"/>
      <c r="D27" s="204"/>
      <c r="E27" s="215"/>
      <c r="F27" s="215"/>
      <c r="G27" s="204"/>
      <c r="H27" s="215"/>
      <c r="I27" s="96"/>
      <c r="J27" s="96"/>
    </row>
    <row r="28" spans="2:13" ht="15" customHeight="1" x14ac:dyDescent="0.3">
      <c r="B28" s="62">
        <v>2025</v>
      </c>
      <c r="C28" s="214">
        <v>155.26957574923219</v>
      </c>
      <c r="D28" s="188">
        <v>229.85157450310697</v>
      </c>
      <c r="E28" s="214">
        <v>171.83384895916325</v>
      </c>
      <c r="F28" s="214">
        <v>938.44782966687922</v>
      </c>
      <c r="G28" s="188">
        <v>2759.6393782617165</v>
      </c>
      <c r="H28" s="214">
        <v>1164.022371670329</v>
      </c>
      <c r="I28" s="96"/>
      <c r="J28" s="96"/>
      <c r="K28" s="338"/>
      <c r="L28" s="338"/>
      <c r="M28" s="338"/>
    </row>
    <row r="29" spans="2:13" ht="15" customHeight="1" x14ac:dyDescent="0.3">
      <c r="B29" s="63">
        <v>2026</v>
      </c>
      <c r="C29" s="215">
        <v>155.46070826060907</v>
      </c>
      <c r="D29" s="204">
        <v>230.05593432681115</v>
      </c>
      <c r="E29" s="215">
        <v>172.13062848150187</v>
      </c>
      <c r="F29" s="215">
        <v>939.51905481889048</v>
      </c>
      <c r="G29" s="204">
        <v>2756.6428582721564</v>
      </c>
      <c r="H29" s="215">
        <v>1165.9157580756007</v>
      </c>
      <c r="I29" s="96"/>
      <c r="J29" s="96"/>
      <c r="K29" s="338"/>
      <c r="L29" s="338"/>
      <c r="M29" s="338"/>
    </row>
    <row r="30" spans="2:13" ht="15" customHeight="1" x14ac:dyDescent="0.3">
      <c r="B30" s="62">
        <v>2027</v>
      </c>
      <c r="C30" s="214">
        <v>155.69910628639317</v>
      </c>
      <c r="D30" s="188">
        <v>230.23720734927352</v>
      </c>
      <c r="E30" s="214">
        <v>172.43480833659498</v>
      </c>
      <c r="F30" s="214">
        <v>940.56834960916433</v>
      </c>
      <c r="G30" s="188">
        <v>2749.1736316030342</v>
      </c>
      <c r="H30" s="214">
        <v>1167.5471377513447</v>
      </c>
      <c r="I30" s="96"/>
      <c r="J30" s="96"/>
      <c r="K30" s="338"/>
      <c r="L30" s="338"/>
      <c r="M30" s="338"/>
    </row>
    <row r="31" spans="2:13" ht="15" customHeight="1" x14ac:dyDescent="0.3">
      <c r="B31" s="63">
        <v>2028</v>
      </c>
      <c r="C31" s="215">
        <v>156.12901665641147</v>
      </c>
      <c r="D31" s="204">
        <v>230.38598953754047</v>
      </c>
      <c r="E31" s="215">
        <v>172.91481883764575</v>
      </c>
      <c r="F31" s="215">
        <v>942.39551214834501</v>
      </c>
      <c r="G31" s="204">
        <v>2739.7277289193171</v>
      </c>
      <c r="H31" s="215">
        <v>1170.3662316904085</v>
      </c>
      <c r="I31" s="96"/>
      <c r="J31" s="96"/>
      <c r="K31" s="338"/>
      <c r="L31" s="338"/>
      <c r="M31" s="338"/>
    </row>
    <row r="32" spans="2:13" ht="15" customHeight="1" x14ac:dyDescent="0.3">
      <c r="B32" s="62">
        <v>2029</v>
      </c>
      <c r="C32" s="214">
        <v>156.52253191463745</v>
      </c>
      <c r="D32" s="188">
        <v>230.54665422923281</v>
      </c>
      <c r="E32" s="214">
        <v>173.37446447385543</v>
      </c>
      <c r="F32" s="214">
        <v>945.56735619018491</v>
      </c>
      <c r="G32" s="188">
        <v>2731.4461830559117</v>
      </c>
      <c r="H32" s="214">
        <v>1174.6420654957033</v>
      </c>
      <c r="I32" s="96"/>
      <c r="J32" s="96"/>
      <c r="K32" s="338"/>
      <c r="L32" s="338"/>
      <c r="M32" s="338"/>
    </row>
    <row r="33" spans="2:13" ht="10.35" customHeight="1" x14ac:dyDescent="0.3">
      <c r="B33" s="63"/>
      <c r="C33" s="215"/>
      <c r="D33" s="204"/>
      <c r="E33" s="215"/>
      <c r="F33" s="215"/>
      <c r="G33" s="204"/>
      <c r="H33" s="215"/>
      <c r="I33" s="96"/>
      <c r="J33" s="96"/>
    </row>
    <row r="34" spans="2:13" ht="15" customHeight="1" x14ac:dyDescent="0.3">
      <c r="B34" s="63">
        <v>2030</v>
      </c>
      <c r="C34" s="215">
        <v>156.95554358085548</v>
      </c>
      <c r="D34" s="204">
        <v>230.70131410913817</v>
      </c>
      <c r="E34" s="215">
        <v>173.84489492817011</v>
      </c>
      <c r="F34" s="215">
        <v>948.83407906697369</v>
      </c>
      <c r="G34" s="204">
        <v>2722.2148908716763</v>
      </c>
      <c r="H34" s="215">
        <v>1178.8224007412427</v>
      </c>
      <c r="I34" s="96"/>
      <c r="J34" s="96"/>
      <c r="K34" s="338"/>
      <c r="L34" s="338"/>
      <c r="M34" s="338"/>
    </row>
    <row r="35" spans="2:13" ht="15" customHeight="1" x14ac:dyDescent="0.3">
      <c r="B35" s="62">
        <v>2031</v>
      </c>
      <c r="C35" s="214">
        <v>157.52147032806855</v>
      </c>
      <c r="D35" s="188">
        <v>230.86869953081597</v>
      </c>
      <c r="E35" s="214">
        <v>174.43802404060153</v>
      </c>
      <c r="F35" s="214">
        <v>951.26983310674325</v>
      </c>
      <c r="G35" s="188">
        <v>2712.5938460017155</v>
      </c>
      <c r="H35" s="214">
        <v>1181.6603970452147</v>
      </c>
      <c r="I35" s="96"/>
      <c r="J35" s="96"/>
      <c r="K35" s="338"/>
      <c r="L35" s="338"/>
      <c r="M35" s="338"/>
    </row>
    <row r="36" spans="2:13" ht="15" customHeight="1" x14ac:dyDescent="0.3">
      <c r="B36" s="63">
        <v>2032</v>
      </c>
      <c r="C36" s="215">
        <v>158.08951381965994</v>
      </c>
      <c r="D36" s="204">
        <v>231.03926029644802</v>
      </c>
      <c r="E36" s="215">
        <v>175.00323169035062</v>
      </c>
      <c r="F36" s="215">
        <v>953.78818157983642</v>
      </c>
      <c r="G36" s="204">
        <v>2703.32962696709</v>
      </c>
      <c r="H36" s="215">
        <v>1184.2759341938461</v>
      </c>
      <c r="I36" s="96"/>
      <c r="J36" s="96"/>
      <c r="K36" s="338"/>
      <c r="L36" s="338"/>
      <c r="M36" s="338"/>
    </row>
    <row r="37" spans="2:13" ht="15" customHeight="1" x14ac:dyDescent="0.3">
      <c r="B37" s="62">
        <v>2033</v>
      </c>
      <c r="C37" s="214">
        <v>158.78277510898579</v>
      </c>
      <c r="D37" s="188">
        <v>231.21353709483665</v>
      </c>
      <c r="E37" s="214">
        <v>175.61921045242858</v>
      </c>
      <c r="F37" s="214">
        <v>956.2239356196053</v>
      </c>
      <c r="G37" s="188">
        <v>2691.9893758571206</v>
      </c>
      <c r="H37" s="214">
        <v>1185.9129570031773</v>
      </c>
      <c r="I37" s="96"/>
      <c r="J37" s="96"/>
    </row>
    <row r="38" spans="2:13" ht="15" customHeight="1" x14ac:dyDescent="0.3">
      <c r="B38" s="63">
        <v>2034</v>
      </c>
      <c r="C38" s="215">
        <v>159.47959661570997</v>
      </c>
      <c r="D38" s="204">
        <v>231.38458700819672</v>
      </c>
      <c r="E38" s="215">
        <v>176.21886097699877</v>
      </c>
      <c r="F38" s="215">
        <v>958.74228409269915</v>
      </c>
      <c r="G38" s="204">
        <v>2680.0019217919175</v>
      </c>
      <c r="H38" s="215">
        <v>1187.3845996914176</v>
      </c>
      <c r="I38" s="96"/>
      <c r="J38" s="96"/>
    </row>
    <row r="39" spans="2:13" ht="10.35" customHeight="1" x14ac:dyDescent="0.3">
      <c r="B39" s="65"/>
      <c r="C39" s="217"/>
      <c r="D39" s="207"/>
      <c r="E39" s="217"/>
      <c r="F39" s="217"/>
      <c r="G39" s="207"/>
      <c r="H39" s="217"/>
      <c r="I39" s="96"/>
      <c r="J39" s="96"/>
      <c r="K39" s="338"/>
      <c r="L39" s="338"/>
      <c r="M39" s="338"/>
    </row>
    <row r="40" spans="2:13" ht="15" customHeight="1" x14ac:dyDescent="0.3">
      <c r="B40" s="62">
        <v>2035</v>
      </c>
      <c r="C40" s="214">
        <v>160.1802860723468</v>
      </c>
      <c r="D40" s="188">
        <v>231.58315966026632</v>
      </c>
      <c r="E40" s="214">
        <v>176.83799619286674</v>
      </c>
      <c r="F40" s="214">
        <v>961.26739838957121</v>
      </c>
      <c r="G40" s="188">
        <v>2669.0893902550374</v>
      </c>
      <c r="H40" s="214">
        <v>1189.152657867623</v>
      </c>
      <c r="I40" s="96"/>
      <c r="J40" s="96"/>
    </row>
    <row r="41" spans="2:13" ht="15" customHeight="1" x14ac:dyDescent="0.3">
      <c r="B41" s="63">
        <v>2036</v>
      </c>
      <c r="C41" s="215">
        <v>160.8835431581563</v>
      </c>
      <c r="D41" s="204">
        <v>231.78639945499901</v>
      </c>
      <c r="E41" s="215">
        <v>177.45363036604999</v>
      </c>
      <c r="F41" s="215">
        <v>963.79929719010647</v>
      </c>
      <c r="G41" s="204">
        <v>2658.4609035338317</v>
      </c>
      <c r="H41" s="215">
        <v>1190.8830610530458</v>
      </c>
      <c r="I41" s="96"/>
      <c r="J41" s="96"/>
    </row>
    <row r="42" spans="2:13" ht="15" customHeight="1" x14ac:dyDescent="0.3">
      <c r="B42" s="62">
        <v>2037</v>
      </c>
      <c r="C42" s="214">
        <v>161.58930226974172</v>
      </c>
      <c r="D42" s="188">
        <v>231.99679430309425</v>
      </c>
      <c r="E42" s="214">
        <v>178.06428144139866</v>
      </c>
      <c r="F42" s="214">
        <v>966.33799922763069</v>
      </c>
      <c r="G42" s="188">
        <v>2648.2023635177275</v>
      </c>
      <c r="H42" s="214">
        <v>1192.5410808269578</v>
      </c>
      <c r="I42" s="96"/>
      <c r="J42" s="96"/>
    </row>
    <row r="43" spans="2:13" ht="15" customHeight="1" x14ac:dyDescent="0.3">
      <c r="B43" s="63">
        <v>2038</v>
      </c>
      <c r="C43" s="215">
        <v>162.29827101164787</v>
      </c>
      <c r="D43" s="204">
        <v>232.2121847992203</v>
      </c>
      <c r="E43" s="215">
        <v>178.68491599719931</v>
      </c>
      <c r="F43" s="215">
        <v>968.88352328904728</v>
      </c>
      <c r="G43" s="204">
        <v>2638.1918376182457</v>
      </c>
      <c r="H43" s="215">
        <v>1194.3410273732854</v>
      </c>
      <c r="I43" s="96"/>
      <c r="J43" s="96"/>
    </row>
    <row r="44" spans="2:13" ht="15" customHeight="1" x14ac:dyDescent="0.3">
      <c r="B44" s="62">
        <v>2039</v>
      </c>
      <c r="C44" s="214">
        <v>163.01059468644848</v>
      </c>
      <c r="D44" s="188">
        <v>232.42733111224894</v>
      </c>
      <c r="E44" s="214">
        <v>179.31440160841899</v>
      </c>
      <c r="F44" s="214">
        <v>971.43588821500987</v>
      </c>
      <c r="G44" s="188">
        <v>2628.2415150577267</v>
      </c>
      <c r="H44" s="214">
        <v>1196.26221913218</v>
      </c>
      <c r="I44" s="96"/>
      <c r="J44" s="96"/>
    </row>
    <row r="45" spans="2:13" ht="10.35" customHeight="1" x14ac:dyDescent="0.3">
      <c r="B45" s="63"/>
      <c r="C45" s="215"/>
      <c r="D45" s="204"/>
      <c r="E45" s="215"/>
      <c r="F45" s="215"/>
      <c r="G45" s="204"/>
      <c r="H45" s="215"/>
      <c r="I45" s="96"/>
      <c r="J45" s="96"/>
    </row>
    <row r="46" spans="2:13" ht="15" customHeight="1" x14ac:dyDescent="0.3">
      <c r="B46" s="63">
        <v>2040</v>
      </c>
      <c r="C46" s="215">
        <v>163.72630108999408</v>
      </c>
      <c r="D46" s="204">
        <v>232.65815564866668</v>
      </c>
      <c r="E46" s="215">
        <v>179.95699240189521</v>
      </c>
      <c r="F46" s="215">
        <v>973.9951129000932</v>
      </c>
      <c r="G46" s="204">
        <v>2618.9163375996568</v>
      </c>
      <c r="H46" s="215">
        <v>1198.3560422405058</v>
      </c>
      <c r="I46" s="96"/>
      <c r="J46" s="96"/>
    </row>
    <row r="47" spans="2:13" ht="15" customHeight="1" x14ac:dyDescent="0.3">
      <c r="B47" s="62">
        <v>2041</v>
      </c>
      <c r="C47" s="214">
        <v>164.44524152576065</v>
      </c>
      <c r="D47" s="188">
        <v>232.8905703780465</v>
      </c>
      <c r="E47" s="214">
        <v>180.60707238299605</v>
      </c>
      <c r="F47" s="214">
        <v>976.56121629294228</v>
      </c>
      <c r="G47" s="188">
        <v>2609.7124042667397</v>
      </c>
      <c r="H47" s="214">
        <v>1200.5448751807635</v>
      </c>
      <c r="I47" s="96"/>
      <c r="J47" s="96"/>
    </row>
    <row r="48" spans="2:13" ht="15" customHeight="1" x14ac:dyDescent="0.3">
      <c r="B48" s="63">
        <v>2042</v>
      </c>
      <c r="C48" s="215">
        <v>165.16696685798183</v>
      </c>
      <c r="D48" s="204">
        <v>233.13274332895108</v>
      </c>
      <c r="E48" s="215">
        <v>181.25930291304863</v>
      </c>
      <c r="F48" s="215">
        <v>979.13421739642388</v>
      </c>
      <c r="G48" s="204">
        <v>2600.9690338233145</v>
      </c>
      <c r="H48" s="215">
        <v>1202.7465354334599</v>
      </c>
      <c r="I48" s="96"/>
      <c r="J48" s="96"/>
    </row>
    <row r="49" spans="2:10" ht="15" customHeight="1" x14ac:dyDescent="0.3">
      <c r="B49" s="62">
        <v>2043</v>
      </c>
      <c r="C49" s="214">
        <v>165.89113364393245</v>
      </c>
      <c r="D49" s="188">
        <v>233.37879581654511</v>
      </c>
      <c r="E49" s="214">
        <v>181.90322752285562</v>
      </c>
      <c r="F49" s="214">
        <v>981.71413526781839</v>
      </c>
      <c r="G49" s="188">
        <v>2592.4666236082007</v>
      </c>
      <c r="H49" s="214">
        <v>1204.8031722517856</v>
      </c>
      <c r="I49" s="96"/>
      <c r="J49" s="96"/>
    </row>
    <row r="50" spans="2:10" ht="15" customHeight="1" x14ac:dyDescent="0.3">
      <c r="B50" s="63">
        <v>2044</v>
      </c>
      <c r="C50" s="215">
        <v>166.61810845751975</v>
      </c>
      <c r="D50" s="204">
        <v>233.62925794558151</v>
      </c>
      <c r="E50" s="215">
        <v>182.54509861704588</v>
      </c>
      <c r="F50" s="215">
        <v>984.30098901895235</v>
      </c>
      <c r="G50" s="204">
        <v>2584.1937921624231</v>
      </c>
      <c r="H50" s="215">
        <v>1206.8041740879632</v>
      </c>
      <c r="I50" s="96"/>
      <c r="J50" s="96"/>
    </row>
    <row r="51" spans="2:10" ht="10.35" customHeight="1" x14ac:dyDescent="0.3">
      <c r="B51" s="67"/>
      <c r="C51" s="222"/>
      <c r="D51" s="223"/>
      <c r="E51" s="222"/>
      <c r="F51" s="223"/>
      <c r="G51" s="224"/>
      <c r="H51" s="224"/>
      <c r="I51" s="96"/>
      <c r="J51" s="96"/>
    </row>
    <row r="52" spans="2:10" ht="15" customHeight="1" x14ac:dyDescent="0.3">
      <c r="B52" s="248" t="s">
        <v>9</v>
      </c>
      <c r="C52" s="225"/>
      <c r="D52" s="226"/>
      <c r="E52" s="225"/>
      <c r="F52" s="226"/>
      <c r="G52" s="227"/>
      <c r="H52" s="96"/>
      <c r="I52" s="96"/>
      <c r="J52" s="96"/>
    </row>
    <row r="53" spans="2:10" ht="15.6" x14ac:dyDescent="0.3">
      <c r="B53" s="64" t="s">
        <v>10</v>
      </c>
      <c r="C53" s="68">
        <f>RATE(2023-2010,,-C10,C23)</f>
        <v>1.8490261933163339E-2</v>
      </c>
      <c r="D53" s="68">
        <f t="shared" ref="D53:H53" si="0">RATE(2023-2010,,-D10,D23)</f>
        <v>2.9731601813803563E-3</v>
      </c>
      <c r="E53" s="68">
        <f t="shared" si="0"/>
        <v>1.4869283816921786E-2</v>
      </c>
      <c r="F53" s="68">
        <f t="shared" si="0"/>
        <v>5.572735201412749E-3</v>
      </c>
      <c r="G53" s="68">
        <f t="shared" si="0"/>
        <v>-1.0350024795570937E-2</v>
      </c>
      <c r="H53" s="68">
        <f t="shared" si="0"/>
        <v>2.5593672210850855E-3</v>
      </c>
      <c r="I53" s="96"/>
      <c r="J53" s="96"/>
    </row>
    <row r="54" spans="2:10" ht="15.6" x14ac:dyDescent="0.3">
      <c r="B54" s="66" t="s">
        <v>2</v>
      </c>
      <c r="C54" s="69">
        <f>RATE(2024-2023,,-C23,C26)</f>
        <v>2.0501960051405093E-3</v>
      </c>
      <c r="D54" s="69">
        <f t="shared" ref="D54:H54" si="1">RATE(2024-2023,,-D23,D26)</f>
        <v>1.7245265872973647E-2</v>
      </c>
      <c r="E54" s="69">
        <f t="shared" si="1"/>
        <v>1.126351513626229E-2</v>
      </c>
      <c r="F54" s="69">
        <f t="shared" si="1"/>
        <v>-1.2763265678438699E-2</v>
      </c>
      <c r="G54" s="69">
        <f t="shared" si="1"/>
        <v>4.6921299542118315E-2</v>
      </c>
      <c r="H54" s="69">
        <f t="shared" si="1"/>
        <v>6.2694297106838529E-3</v>
      </c>
      <c r="I54" s="96"/>
      <c r="J54" s="96"/>
    </row>
    <row r="55" spans="2:10" ht="15.6" x14ac:dyDescent="0.3">
      <c r="B55" s="64" t="s">
        <v>3</v>
      </c>
      <c r="C55" s="68">
        <f>RATE(2034-2024,,-C26,C38)</f>
        <v>2.8848174224218072E-3</v>
      </c>
      <c r="D55" s="68">
        <f t="shared" ref="D55:H55" si="2">RATE(2034-2024,,-D26,D38)</f>
        <v>1.1180865139084641E-3</v>
      </c>
      <c r="E55" s="68">
        <f t="shared" si="2"/>
        <v>2.8925575848321506E-3</v>
      </c>
      <c r="F55" s="68">
        <f t="shared" si="2"/>
        <v>3.2207723090903304E-3</v>
      </c>
      <c r="G55" s="68">
        <f t="shared" si="2"/>
        <v>-1.9373444614057965E-3</v>
      </c>
      <c r="H55" s="68">
        <f t="shared" si="2"/>
        <v>3.3162592650887858E-3</v>
      </c>
      <c r="I55" s="96"/>
      <c r="J55" s="96"/>
    </row>
    <row r="56" spans="2:10" ht="15.6" x14ac:dyDescent="0.3">
      <c r="B56" s="66" t="s">
        <v>4</v>
      </c>
      <c r="C56" s="69">
        <f>RATE(2044-2024,,-C26,C50)</f>
        <v>3.6363489400187566E-3</v>
      </c>
      <c r="D56" s="69">
        <f t="shared" ref="D56:H56" si="3">RATE(2044-2024,,-D26,D50)</f>
        <v>1.0419877649654138E-3</v>
      </c>
      <c r="E56" s="69">
        <f t="shared" si="3"/>
        <v>3.212866695291612E-3</v>
      </c>
      <c r="F56" s="69">
        <f t="shared" si="3"/>
        <v>2.9275467199340239E-3</v>
      </c>
      <c r="G56" s="69">
        <f t="shared" si="3"/>
        <v>-2.7859204479932496E-3</v>
      </c>
      <c r="H56" s="69">
        <f t="shared" si="3"/>
        <v>2.4695613643466218E-3</v>
      </c>
      <c r="I56" s="96"/>
      <c r="J56" s="96"/>
    </row>
    <row r="57" spans="2:10" ht="15" customHeight="1" x14ac:dyDescent="0.3">
      <c r="B57" s="43" t="s">
        <v>22</v>
      </c>
      <c r="C57" s="220"/>
      <c r="D57" s="220"/>
      <c r="E57" s="221"/>
      <c r="F57" s="221"/>
      <c r="G57" s="221"/>
      <c r="H57" s="221"/>
      <c r="I57" s="96"/>
      <c r="J57" s="96"/>
    </row>
    <row r="58" spans="2:10" ht="15" customHeight="1" x14ac:dyDescent="0.3">
      <c r="B58" s="331" t="s">
        <v>23</v>
      </c>
      <c r="C58" s="332"/>
      <c r="D58" s="332"/>
      <c r="E58" s="332"/>
      <c r="F58" s="332"/>
      <c r="G58" s="332"/>
      <c r="H58" s="332"/>
      <c r="I58" s="96"/>
      <c r="J58" s="96"/>
    </row>
    <row r="59" spans="2:10" ht="15.6" x14ac:dyDescent="0.3">
      <c r="B59" s="96"/>
      <c r="C59" s="96"/>
      <c r="D59" s="96"/>
      <c r="E59" s="96"/>
      <c r="F59" s="96"/>
      <c r="G59" s="96"/>
      <c r="H59" s="96"/>
    </row>
    <row r="60" spans="2:10" ht="15.6" x14ac:dyDescent="0.3">
      <c r="B60" s="96"/>
      <c r="C60" s="96"/>
      <c r="D60" s="96"/>
      <c r="E60" s="96"/>
      <c r="F60" s="96"/>
      <c r="G60" s="96"/>
      <c r="H60" s="96"/>
      <c r="I60" s="57"/>
    </row>
    <row r="61" spans="2:10" ht="15.6" x14ac:dyDescent="0.3">
      <c r="B61" s="96"/>
      <c r="C61" s="96"/>
      <c r="D61" s="96"/>
      <c r="E61" s="96"/>
      <c r="F61" s="96"/>
      <c r="G61" s="96"/>
      <c r="H61" s="96"/>
      <c r="I61" s="57"/>
    </row>
  </sheetData>
  <printOptions horizontalCentered="1"/>
  <pageMargins left="0.7" right="0.7" top="0.75" bottom="0.75" header="0.3" footer="0.3"/>
  <pageSetup scale="84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B1:L57"/>
  <sheetViews>
    <sheetView showGridLines="0" zoomScale="70" zoomScaleNormal="70" workbookViewId="0">
      <pane ySplit="10" topLeftCell="A22" activePane="bottomLeft" state="frozen"/>
      <selection pane="bottomLeft" activeCell="L1" sqref="L1"/>
    </sheetView>
  </sheetViews>
  <sheetFormatPr defaultColWidth="9.109375" defaultRowHeight="14.4" x14ac:dyDescent="0.3"/>
  <cols>
    <col min="1" max="1" width="9.109375" style="2"/>
    <col min="2" max="2" width="17.5546875" style="14" customWidth="1"/>
    <col min="3" max="8" width="16.5546875" style="14" customWidth="1"/>
    <col min="9" max="10" width="9.109375" style="14"/>
    <col min="11" max="16384" width="9.109375" style="2"/>
  </cols>
  <sheetData>
    <row r="1" spans="2:12" ht="18" x14ac:dyDescent="0.35">
      <c r="B1" s="16" t="s">
        <v>58</v>
      </c>
      <c r="C1" s="16"/>
      <c r="D1" s="16"/>
      <c r="E1" s="16"/>
      <c r="F1" s="16"/>
      <c r="G1" s="16"/>
      <c r="H1" s="16"/>
    </row>
    <row r="2" spans="2:12" x14ac:dyDescent="0.3">
      <c r="B2" s="6"/>
      <c r="C2" s="6"/>
      <c r="D2" s="6"/>
      <c r="E2" s="6"/>
      <c r="F2" s="6"/>
      <c r="G2" s="6"/>
      <c r="H2" s="6"/>
      <c r="K2" s="268"/>
    </row>
    <row r="3" spans="2:12" ht="21" x14ac:dyDescent="0.4">
      <c r="B3" s="11" t="s">
        <v>59</v>
      </c>
      <c r="C3" s="11"/>
      <c r="D3" s="11"/>
      <c r="E3" s="11"/>
      <c r="F3" s="11"/>
      <c r="G3" s="11"/>
      <c r="H3" s="11"/>
      <c r="K3" s="264"/>
    </row>
    <row r="4" spans="2:12" ht="28.2" customHeight="1" x14ac:dyDescent="0.4">
      <c r="B4" s="11" t="s">
        <v>60</v>
      </c>
      <c r="C4" s="11"/>
      <c r="D4" s="11"/>
      <c r="E4" s="11"/>
      <c r="F4" s="11"/>
      <c r="G4" s="11"/>
      <c r="H4" s="11"/>
    </row>
    <row r="5" spans="2:12" ht="15" customHeight="1" x14ac:dyDescent="0.4">
      <c r="B5" s="30"/>
      <c r="C5" s="6"/>
      <c r="D5" s="6"/>
      <c r="E5" s="6"/>
      <c r="F5" s="6"/>
      <c r="G5" s="6"/>
      <c r="H5" s="6"/>
    </row>
    <row r="6" spans="2:12" s="250" customFormat="1" ht="18" customHeight="1" x14ac:dyDescent="0.3">
      <c r="B6" s="255"/>
      <c r="C6" s="252" t="s">
        <v>32</v>
      </c>
      <c r="D6" s="252"/>
      <c r="E6" s="252"/>
      <c r="F6" s="252" t="s">
        <v>33</v>
      </c>
      <c r="G6" s="252"/>
      <c r="H6" s="252"/>
      <c r="I6" s="249"/>
      <c r="J6" s="249"/>
    </row>
    <row r="7" spans="2:12" s="250" customFormat="1" ht="18" customHeight="1" x14ac:dyDescent="0.3">
      <c r="B7" s="255"/>
      <c r="C7" s="252" t="s">
        <v>61</v>
      </c>
      <c r="D7" s="252"/>
      <c r="E7" s="252"/>
      <c r="F7" s="252" t="s">
        <v>62</v>
      </c>
      <c r="G7" s="252"/>
      <c r="H7" s="252"/>
      <c r="I7" s="249"/>
      <c r="J7" s="249"/>
    </row>
    <row r="8" spans="2:12" ht="18" customHeight="1" x14ac:dyDescent="0.3">
      <c r="B8" s="165" t="s">
        <v>7</v>
      </c>
      <c r="C8" s="98" t="s">
        <v>17</v>
      </c>
      <c r="D8" s="98" t="s">
        <v>18</v>
      </c>
      <c r="E8" s="98" t="s">
        <v>26</v>
      </c>
      <c r="F8" s="98" t="s">
        <v>17</v>
      </c>
      <c r="G8" s="98" t="s">
        <v>18</v>
      </c>
      <c r="H8" s="98" t="s">
        <v>26</v>
      </c>
      <c r="I8" s="70"/>
      <c r="J8" s="70"/>
    </row>
    <row r="9" spans="2:12" ht="15" customHeight="1" x14ac:dyDescent="0.3">
      <c r="B9" s="53" t="s">
        <v>0</v>
      </c>
      <c r="C9" s="287"/>
      <c r="D9" s="71"/>
      <c r="E9" s="71"/>
      <c r="F9" s="71"/>
      <c r="G9" s="71"/>
      <c r="H9" s="71"/>
      <c r="I9" s="70"/>
      <c r="J9" s="70"/>
    </row>
    <row r="10" spans="2:12" ht="15" customHeight="1" x14ac:dyDescent="0.3">
      <c r="B10" s="63">
        <v>2010</v>
      </c>
      <c r="C10" s="75">
        <v>473.09989200000001</v>
      </c>
      <c r="D10" s="75">
        <v>74.618742000000012</v>
      </c>
      <c r="E10" s="75">
        <v>547.71863400000007</v>
      </c>
      <c r="F10" s="75">
        <v>480.30862255</v>
      </c>
      <c r="G10" s="75">
        <v>229.61574295700001</v>
      </c>
      <c r="H10" s="75">
        <v>709.92436550699995</v>
      </c>
      <c r="I10" s="70"/>
      <c r="J10" s="70"/>
      <c r="K10" s="75"/>
      <c r="L10" s="75"/>
    </row>
    <row r="11" spans="2:12" ht="15" customHeight="1" x14ac:dyDescent="0.3">
      <c r="B11" s="62">
        <v>2011</v>
      </c>
      <c r="C11" s="73">
        <v>488.402019</v>
      </c>
      <c r="D11" s="73">
        <v>78.631512000000001</v>
      </c>
      <c r="E11" s="73">
        <v>567.03353100000004</v>
      </c>
      <c r="F11" s="73">
        <v>496.65251410500008</v>
      </c>
      <c r="G11" s="73">
        <v>241.20574045799998</v>
      </c>
      <c r="H11" s="73">
        <v>737.85825456300006</v>
      </c>
      <c r="I11" s="70"/>
      <c r="J11" s="70"/>
      <c r="K11" s="75"/>
      <c r="L11" s="75"/>
    </row>
    <row r="12" spans="2:12" ht="15" customHeight="1" x14ac:dyDescent="0.3">
      <c r="B12" s="63">
        <v>2012</v>
      </c>
      <c r="C12" s="75">
        <v>494.76780099999996</v>
      </c>
      <c r="D12" s="75">
        <v>79.850252999999995</v>
      </c>
      <c r="E12" s="75">
        <v>574.61805399999992</v>
      </c>
      <c r="F12" s="75">
        <v>503.34644795299994</v>
      </c>
      <c r="G12" s="75">
        <v>242.708986829</v>
      </c>
      <c r="H12" s="75">
        <v>746.05543478199991</v>
      </c>
      <c r="I12" s="70"/>
      <c r="J12" s="70"/>
      <c r="K12" s="75"/>
      <c r="L12" s="75"/>
    </row>
    <row r="13" spans="2:12" ht="15" customHeight="1" x14ac:dyDescent="0.3">
      <c r="B13" s="62">
        <v>2013</v>
      </c>
      <c r="C13" s="72">
        <v>498.908635</v>
      </c>
      <c r="D13" s="73">
        <v>82.178190000000001</v>
      </c>
      <c r="E13" s="73">
        <v>581.08682499999998</v>
      </c>
      <c r="F13" s="73">
        <v>511.026076988</v>
      </c>
      <c r="G13" s="73">
        <v>248.41292982700003</v>
      </c>
      <c r="H13" s="73">
        <v>759.43900681500008</v>
      </c>
      <c r="I13" s="70"/>
      <c r="J13" s="70"/>
      <c r="K13" s="74"/>
      <c r="L13" s="75"/>
    </row>
    <row r="14" spans="2:12" ht="15" customHeight="1" x14ac:dyDescent="0.3">
      <c r="B14" s="63">
        <v>2014</v>
      </c>
      <c r="C14" s="74">
        <v>514.83151499999997</v>
      </c>
      <c r="D14" s="75">
        <v>85.121331000000012</v>
      </c>
      <c r="E14" s="75">
        <v>599.95284600000002</v>
      </c>
      <c r="F14" s="75">
        <v>527.08659269199995</v>
      </c>
      <c r="G14" s="75">
        <v>254.76773991900001</v>
      </c>
      <c r="H14" s="75">
        <v>781.85433261100002</v>
      </c>
      <c r="I14" s="70"/>
      <c r="J14" s="70"/>
      <c r="K14" s="74"/>
      <c r="L14" s="75"/>
    </row>
    <row r="15" spans="2:12" ht="15" customHeight="1" x14ac:dyDescent="0.3">
      <c r="B15" s="62">
        <v>2015</v>
      </c>
      <c r="C15" s="72">
        <v>543.25446399999998</v>
      </c>
      <c r="D15" s="73">
        <v>87.175232999999992</v>
      </c>
      <c r="E15" s="73">
        <v>630.42969700000003</v>
      </c>
      <c r="F15" s="73">
        <v>555.79090334399996</v>
      </c>
      <c r="G15" s="73">
        <v>258.85174091300001</v>
      </c>
      <c r="H15" s="73">
        <v>814.64264425700003</v>
      </c>
      <c r="I15" s="70"/>
      <c r="J15" s="70"/>
      <c r="K15" s="74"/>
      <c r="L15" s="75"/>
    </row>
    <row r="16" spans="2:12" ht="15" customHeight="1" x14ac:dyDescent="0.3">
      <c r="B16" s="63">
        <v>2016</v>
      </c>
      <c r="C16" s="74">
        <v>574.62481600000001</v>
      </c>
      <c r="D16" s="75">
        <v>89.893681999999998</v>
      </c>
      <c r="E16" s="75">
        <v>664.51849800000002</v>
      </c>
      <c r="F16" s="75">
        <v>590.21257409300006</v>
      </c>
      <c r="G16" s="75">
        <v>262.22612887000003</v>
      </c>
      <c r="H16" s="75">
        <v>852.43870296300008</v>
      </c>
      <c r="I16" s="70"/>
      <c r="J16" s="70"/>
      <c r="K16" s="74"/>
      <c r="L16" s="75"/>
    </row>
    <row r="17" spans="2:12" ht="15" customHeight="1" x14ac:dyDescent="0.3">
      <c r="B17" s="66">
        <v>2017</v>
      </c>
      <c r="C17" s="72">
        <v>595.11776900000007</v>
      </c>
      <c r="D17" s="73">
        <v>93.493859999999998</v>
      </c>
      <c r="E17" s="73">
        <v>688.61162900000011</v>
      </c>
      <c r="F17" s="73">
        <v>611.84197210699995</v>
      </c>
      <c r="G17" s="73">
        <v>268.80441676499998</v>
      </c>
      <c r="H17" s="73">
        <v>880.64638887199999</v>
      </c>
      <c r="I17" s="70"/>
      <c r="J17" s="70"/>
      <c r="K17" s="74"/>
      <c r="L17" s="75"/>
    </row>
    <row r="18" spans="2:12" ht="15" customHeight="1" x14ac:dyDescent="0.3">
      <c r="B18" s="64">
        <v>2018</v>
      </c>
      <c r="C18" s="74">
        <v>626.985951</v>
      </c>
      <c r="D18" s="75">
        <v>96.249676000000008</v>
      </c>
      <c r="E18" s="75">
        <v>723.23562700000002</v>
      </c>
      <c r="F18" s="75">
        <v>644.95957262500008</v>
      </c>
      <c r="G18" s="75">
        <v>278.65951379999996</v>
      </c>
      <c r="H18" s="75">
        <v>923.61908642499998</v>
      </c>
      <c r="I18" s="70"/>
      <c r="J18" s="70"/>
      <c r="K18" s="74"/>
      <c r="L18" s="75"/>
    </row>
    <row r="19" spans="2:12" ht="15" customHeight="1" x14ac:dyDescent="0.3">
      <c r="B19" s="66">
        <v>2019</v>
      </c>
      <c r="C19" s="72">
        <v>653.77725399999997</v>
      </c>
      <c r="D19" s="73">
        <v>100.226955</v>
      </c>
      <c r="E19" s="73">
        <v>754.00420899999995</v>
      </c>
      <c r="F19" s="73">
        <v>673.69086098600008</v>
      </c>
      <c r="G19" s="73">
        <v>289.63513803100005</v>
      </c>
      <c r="H19" s="73">
        <v>963.32599901700019</v>
      </c>
      <c r="I19" s="70"/>
      <c r="J19" s="70"/>
      <c r="K19" s="74"/>
      <c r="L19" s="75"/>
    </row>
    <row r="20" spans="2:12" ht="15" customHeight="1" x14ac:dyDescent="0.3">
      <c r="B20" s="299">
        <v>2020</v>
      </c>
      <c r="C20" s="281">
        <v>370.23873400000002</v>
      </c>
      <c r="D20" s="300">
        <v>46.730229999999999</v>
      </c>
      <c r="E20" s="300">
        <v>416.96896400000003</v>
      </c>
      <c r="F20" s="300">
        <v>375.84507541300002</v>
      </c>
      <c r="G20" s="300">
        <v>127.33243527099999</v>
      </c>
      <c r="H20" s="300">
        <v>503.17751068400003</v>
      </c>
      <c r="I20" s="70"/>
      <c r="J20" s="70"/>
      <c r="K20" s="74"/>
      <c r="L20" s="75"/>
    </row>
    <row r="21" spans="2:12" ht="15" customHeight="1" x14ac:dyDescent="0.3">
      <c r="B21" s="66">
        <v>2021</v>
      </c>
      <c r="C21" s="73">
        <v>401.92785200000003</v>
      </c>
      <c r="D21" s="73">
        <v>47.400702000000003</v>
      </c>
      <c r="E21" s="73">
        <v>449.32855400000005</v>
      </c>
      <c r="F21" s="73">
        <v>422.08412872299999</v>
      </c>
      <c r="G21" s="73">
        <v>90.356554328000001</v>
      </c>
      <c r="H21" s="73">
        <v>512.44068305099995</v>
      </c>
      <c r="I21" s="70"/>
      <c r="J21" s="70"/>
      <c r="K21" s="75"/>
      <c r="L21" s="75"/>
    </row>
    <row r="22" spans="2:12" ht="15" customHeight="1" x14ac:dyDescent="0.3">
      <c r="B22" s="64">
        <v>2022</v>
      </c>
      <c r="C22" s="75">
        <v>612.56094799999994</v>
      </c>
      <c r="D22" s="75">
        <v>88.522049999999993</v>
      </c>
      <c r="E22" s="75">
        <v>701.08299799999998</v>
      </c>
      <c r="F22" s="75">
        <v>634.06332467100003</v>
      </c>
      <c r="G22" s="75">
        <v>211.368072885</v>
      </c>
      <c r="H22" s="75">
        <v>845.43139755600009</v>
      </c>
      <c r="I22" s="70"/>
      <c r="J22" s="70"/>
    </row>
    <row r="23" spans="2:12" ht="15" customHeight="1" x14ac:dyDescent="0.3">
      <c r="B23" s="66" t="s">
        <v>1</v>
      </c>
      <c r="C23" s="73">
        <v>695.62817800000005</v>
      </c>
      <c r="D23" s="73">
        <v>108.95102199999998</v>
      </c>
      <c r="E23" s="73">
        <v>804.57920000000001</v>
      </c>
      <c r="F23" s="73">
        <v>709.87017368099998</v>
      </c>
      <c r="G23" s="73">
        <v>288.60128570499995</v>
      </c>
      <c r="H23" s="73">
        <v>998.47145938599988</v>
      </c>
      <c r="I23" s="70"/>
      <c r="J23" s="70"/>
      <c r="K23" s="338"/>
      <c r="L23" s="338"/>
    </row>
    <row r="24" spans="2:12" ht="10.35" customHeight="1" x14ac:dyDescent="0.3">
      <c r="B24" s="65"/>
      <c r="C24" s="76"/>
      <c r="D24" s="77"/>
      <c r="E24" s="77"/>
      <c r="F24" s="77"/>
      <c r="G24" s="77"/>
      <c r="H24" s="77"/>
      <c r="I24" s="70"/>
      <c r="J24" s="70"/>
    </row>
    <row r="25" spans="2:12" ht="15" customHeight="1" x14ac:dyDescent="0.3">
      <c r="B25" s="53" t="s">
        <v>8</v>
      </c>
      <c r="C25" s="74"/>
      <c r="D25" s="75"/>
      <c r="E25" s="75"/>
      <c r="F25" s="75"/>
      <c r="G25" s="75"/>
      <c r="H25" s="75"/>
      <c r="I25" s="70"/>
      <c r="J25" s="70"/>
    </row>
    <row r="26" spans="2:12" ht="15" customHeight="1" x14ac:dyDescent="0.3">
      <c r="B26" s="340">
        <v>2024</v>
      </c>
      <c r="C26" s="341">
        <v>740.01893675671158</v>
      </c>
      <c r="D26" s="341">
        <v>117.87730468853134</v>
      </c>
      <c r="E26" s="341">
        <v>857.89624144524294</v>
      </c>
      <c r="F26" s="341">
        <v>745.6971915555406</v>
      </c>
      <c r="G26" s="341">
        <v>326.93824136606287</v>
      </c>
      <c r="H26" s="341">
        <v>1072.6354329216035</v>
      </c>
      <c r="I26" s="70"/>
      <c r="J26" s="70"/>
      <c r="K26" s="338"/>
      <c r="L26" s="338"/>
    </row>
    <row r="27" spans="2:12" ht="10.35" customHeight="1" x14ac:dyDescent="0.3">
      <c r="B27" s="64"/>
      <c r="C27" s="75"/>
      <c r="D27" s="75"/>
      <c r="E27" s="75"/>
      <c r="F27" s="75"/>
      <c r="G27" s="75"/>
      <c r="H27" s="75"/>
      <c r="I27" s="70"/>
      <c r="J27" s="70"/>
    </row>
    <row r="28" spans="2:12" ht="15" customHeight="1" x14ac:dyDescent="0.3">
      <c r="B28" s="66">
        <v>2025</v>
      </c>
      <c r="C28" s="73">
        <v>744.88658872468</v>
      </c>
      <c r="D28" s="73">
        <v>120.92049384462001</v>
      </c>
      <c r="E28" s="73">
        <v>865.80708256930006</v>
      </c>
      <c r="F28" s="73">
        <v>759.99405687399951</v>
      </c>
      <c r="G28" s="73">
        <v>338.71555076386022</v>
      </c>
      <c r="H28" s="73">
        <v>1098.7096076378598</v>
      </c>
      <c r="I28" s="70"/>
      <c r="J28" s="70"/>
      <c r="K28" s="338"/>
      <c r="L28" s="338"/>
    </row>
    <row r="29" spans="2:12" ht="15" customHeight="1" x14ac:dyDescent="0.3">
      <c r="B29" s="64">
        <v>2026</v>
      </c>
      <c r="C29" s="75">
        <v>757.85070906754561</v>
      </c>
      <c r="D29" s="75">
        <v>124.18176408854322</v>
      </c>
      <c r="E29" s="75">
        <v>882.03247315608883</v>
      </c>
      <c r="F29" s="75">
        <v>775.13977271147257</v>
      </c>
      <c r="G29" s="75">
        <v>347.51681917828728</v>
      </c>
      <c r="H29" s="75">
        <v>1122.65659188976</v>
      </c>
      <c r="I29" s="70"/>
      <c r="J29" s="70"/>
      <c r="K29" s="338"/>
      <c r="L29" s="338"/>
    </row>
    <row r="30" spans="2:12" ht="15" customHeight="1" x14ac:dyDescent="0.3">
      <c r="B30" s="66">
        <v>2027</v>
      </c>
      <c r="C30" s="73">
        <v>772.56556707405548</v>
      </c>
      <c r="D30" s="73">
        <v>127.99756883545447</v>
      </c>
      <c r="E30" s="73">
        <v>900.56313590950992</v>
      </c>
      <c r="F30" s="73">
        <v>792.14624160229323</v>
      </c>
      <c r="G30" s="73">
        <v>357.2582470759998</v>
      </c>
      <c r="H30" s="73">
        <v>1149.4044886782931</v>
      </c>
      <c r="I30" s="70"/>
      <c r="J30" s="70"/>
      <c r="K30" s="338"/>
      <c r="L30" s="338"/>
    </row>
    <row r="31" spans="2:12" ht="15" customHeight="1" x14ac:dyDescent="0.3">
      <c r="B31" s="64">
        <v>2028</v>
      </c>
      <c r="C31" s="75">
        <v>786.86890717890935</v>
      </c>
      <c r="D31" s="75">
        <v>132.16063565329401</v>
      </c>
      <c r="E31" s="75">
        <v>919.02954283220333</v>
      </c>
      <c r="F31" s="75">
        <v>808.88084884039449</v>
      </c>
      <c r="G31" s="75">
        <v>367.5750425523409</v>
      </c>
      <c r="H31" s="75">
        <v>1176.4558913927353</v>
      </c>
      <c r="I31" s="70"/>
      <c r="J31" s="70"/>
      <c r="K31" s="338"/>
      <c r="L31" s="338"/>
    </row>
    <row r="32" spans="2:12" ht="15" customHeight="1" x14ac:dyDescent="0.3">
      <c r="B32" s="66">
        <v>2029</v>
      </c>
      <c r="C32" s="73">
        <v>801.3315193161252</v>
      </c>
      <c r="D32" s="73">
        <v>136.35833241319477</v>
      </c>
      <c r="E32" s="73">
        <v>937.68985172932003</v>
      </c>
      <c r="F32" s="73">
        <v>825.77678326071339</v>
      </c>
      <c r="G32" s="73">
        <v>377.99870723684353</v>
      </c>
      <c r="H32" s="73">
        <v>1203.7754904975568</v>
      </c>
      <c r="I32" s="70"/>
      <c r="J32" s="70"/>
      <c r="K32" s="338"/>
      <c r="L32" s="338"/>
    </row>
    <row r="33" spans="2:12" ht="10.35" customHeight="1" x14ac:dyDescent="0.3">
      <c r="B33" s="64"/>
      <c r="C33" s="75"/>
      <c r="D33" s="75"/>
      <c r="E33" s="75"/>
      <c r="F33" s="75"/>
      <c r="G33" s="75"/>
      <c r="H33" s="75"/>
      <c r="I33" s="70"/>
      <c r="J33" s="70"/>
    </row>
    <row r="34" spans="2:12" ht="15" customHeight="1" x14ac:dyDescent="0.3">
      <c r="B34" s="64">
        <v>2030</v>
      </c>
      <c r="C34" s="75">
        <v>816.55129530226634</v>
      </c>
      <c r="D34" s="75">
        <v>140.74025199292757</v>
      </c>
      <c r="E34" s="75">
        <v>957.29154729519394</v>
      </c>
      <c r="F34" s="75">
        <v>843.60763741808796</v>
      </c>
      <c r="G34" s="75">
        <v>388.7214414409965</v>
      </c>
      <c r="H34" s="75">
        <v>1232.3290788590843</v>
      </c>
      <c r="I34" s="70"/>
      <c r="J34" s="70"/>
      <c r="K34" s="338"/>
      <c r="L34" s="338"/>
    </row>
    <row r="35" spans="2:12" ht="15" customHeight="1" x14ac:dyDescent="0.3">
      <c r="B35" s="66">
        <v>2031</v>
      </c>
      <c r="C35" s="73">
        <v>834.18250199500528</v>
      </c>
      <c r="D35" s="73">
        <v>145.23019067126705</v>
      </c>
      <c r="E35" s="73">
        <v>979.41269266627228</v>
      </c>
      <c r="F35" s="73">
        <v>863.93496553711054</v>
      </c>
      <c r="G35" s="73">
        <v>399.63370155999002</v>
      </c>
      <c r="H35" s="73">
        <v>1263.5686670971006</v>
      </c>
      <c r="I35" s="70"/>
      <c r="J35" s="70"/>
      <c r="K35" s="338"/>
      <c r="L35" s="338"/>
    </row>
    <row r="36" spans="2:12" ht="15" customHeight="1" x14ac:dyDescent="0.3">
      <c r="B36" s="64">
        <v>2032</v>
      </c>
      <c r="C36" s="75">
        <v>853.89852815836844</v>
      </c>
      <c r="D36" s="75">
        <v>149.91192157051756</v>
      </c>
      <c r="E36" s="75">
        <v>1003.8104497288859</v>
      </c>
      <c r="F36" s="75">
        <v>886.59917141671065</v>
      </c>
      <c r="G36" s="75">
        <v>411.04516545759731</v>
      </c>
      <c r="H36" s="75">
        <v>1297.644336874308</v>
      </c>
      <c r="I36" s="70"/>
      <c r="J36" s="70"/>
      <c r="K36" s="338"/>
      <c r="L36" s="338"/>
    </row>
    <row r="37" spans="2:12" ht="15" customHeight="1" x14ac:dyDescent="0.3">
      <c r="B37" s="66">
        <v>2033</v>
      </c>
      <c r="C37" s="73">
        <v>877.61533524762206</v>
      </c>
      <c r="D37" s="73">
        <v>154.87968324583707</v>
      </c>
      <c r="E37" s="73">
        <v>1032.4950184934592</v>
      </c>
      <c r="F37" s="73">
        <v>913.44610310399571</v>
      </c>
      <c r="G37" s="73">
        <v>422.83827216233618</v>
      </c>
      <c r="H37" s="73">
        <v>1336.2843752663318</v>
      </c>
      <c r="I37" s="70"/>
      <c r="J37" s="70"/>
    </row>
    <row r="38" spans="2:12" ht="15" customHeight="1" x14ac:dyDescent="0.3">
      <c r="B38" s="64">
        <v>2034</v>
      </c>
      <c r="C38" s="75">
        <v>902.67133361385083</v>
      </c>
      <c r="D38" s="75">
        <v>160.01870235335443</v>
      </c>
      <c r="E38" s="75">
        <v>1062.6900359672052</v>
      </c>
      <c r="F38" s="75">
        <v>941.89827712669296</v>
      </c>
      <c r="G38" s="75">
        <v>434.87903378090567</v>
      </c>
      <c r="H38" s="75">
        <v>1376.7773109075986</v>
      </c>
      <c r="I38" s="70"/>
      <c r="J38" s="70"/>
    </row>
    <row r="39" spans="2:12" ht="10.35" customHeight="1" x14ac:dyDescent="0.3">
      <c r="B39" s="67"/>
      <c r="C39" s="77"/>
      <c r="D39" s="77"/>
      <c r="E39" s="77"/>
      <c r="F39" s="77"/>
      <c r="G39" s="77"/>
      <c r="H39" s="77"/>
      <c r="I39" s="70"/>
      <c r="J39" s="70"/>
      <c r="K39" s="338"/>
      <c r="L39" s="338"/>
    </row>
    <row r="40" spans="2:12" ht="15" customHeight="1" x14ac:dyDescent="0.3">
      <c r="B40" s="66">
        <v>2035</v>
      </c>
      <c r="C40" s="73">
        <v>926.75494263290204</v>
      </c>
      <c r="D40" s="73">
        <v>165.16318926090167</v>
      </c>
      <c r="E40" s="73">
        <v>1091.9181318938038</v>
      </c>
      <c r="F40" s="73">
        <v>969.47115215513088</v>
      </c>
      <c r="G40" s="73">
        <v>446.98311277204124</v>
      </c>
      <c r="H40" s="73">
        <v>1416.4542649271721</v>
      </c>
      <c r="I40" s="70"/>
      <c r="J40" s="70"/>
    </row>
    <row r="41" spans="2:12" ht="15" customHeight="1" x14ac:dyDescent="0.3">
      <c r="B41" s="64">
        <v>2036</v>
      </c>
      <c r="C41" s="75">
        <v>951.51723644531</v>
      </c>
      <c r="D41" s="75">
        <v>170.4182513827723</v>
      </c>
      <c r="E41" s="75">
        <v>1121.9354878280824</v>
      </c>
      <c r="F41" s="75">
        <v>997.8890736922649</v>
      </c>
      <c r="G41" s="75">
        <v>459.32041939129692</v>
      </c>
      <c r="H41" s="75">
        <v>1457.2094930835619</v>
      </c>
      <c r="I41" s="70"/>
      <c r="J41" s="70"/>
    </row>
    <row r="42" spans="2:12" ht="15" customHeight="1" x14ac:dyDescent="0.3">
      <c r="B42" s="66">
        <v>2037</v>
      </c>
      <c r="C42" s="73">
        <v>977.12736894275815</v>
      </c>
      <c r="D42" s="73">
        <v>175.76732709476778</v>
      </c>
      <c r="E42" s="73">
        <v>1152.894696037526</v>
      </c>
      <c r="F42" s="73">
        <v>1027.3357784409875</v>
      </c>
      <c r="G42" s="73">
        <v>471.86451129243892</v>
      </c>
      <c r="H42" s="73">
        <v>1499.2002897334264</v>
      </c>
      <c r="I42" s="70"/>
      <c r="J42" s="70"/>
    </row>
    <row r="43" spans="2:12" ht="15" customHeight="1" x14ac:dyDescent="0.3">
      <c r="B43" s="64">
        <v>2038</v>
      </c>
      <c r="C43" s="75">
        <v>1002.7170262648016</v>
      </c>
      <c r="D43" s="75">
        <v>181.26263375458237</v>
      </c>
      <c r="E43" s="75">
        <v>1183.979660019384</v>
      </c>
      <c r="F43" s="75">
        <v>1056.9032970069673</v>
      </c>
      <c r="G43" s="75">
        <v>484.72802392237617</v>
      </c>
      <c r="H43" s="75">
        <v>1541.6313209293435</v>
      </c>
      <c r="I43" s="70"/>
      <c r="J43" s="70"/>
    </row>
    <row r="44" spans="2:12" ht="15" customHeight="1" x14ac:dyDescent="0.3">
      <c r="B44" s="66">
        <v>2039</v>
      </c>
      <c r="C44" s="73">
        <v>1028.1294897378943</v>
      </c>
      <c r="D44" s="73">
        <v>186.89132424069396</v>
      </c>
      <c r="E44" s="73">
        <v>1215.0208139785882</v>
      </c>
      <c r="F44" s="73">
        <v>1086.4263924125373</v>
      </c>
      <c r="G44" s="73">
        <v>497.84019553710789</v>
      </c>
      <c r="H44" s="73">
        <v>1584.2665879496453</v>
      </c>
      <c r="I44" s="70"/>
      <c r="J44" s="70"/>
    </row>
    <row r="45" spans="2:12" ht="10.35" customHeight="1" x14ac:dyDescent="0.3">
      <c r="B45" s="64"/>
      <c r="C45" s="75"/>
      <c r="D45" s="75"/>
      <c r="E45" s="75"/>
      <c r="F45" s="75"/>
      <c r="G45" s="75"/>
      <c r="H45" s="75"/>
      <c r="I45" s="70"/>
      <c r="J45" s="70"/>
    </row>
    <row r="46" spans="2:12" ht="15" customHeight="1" x14ac:dyDescent="0.3">
      <c r="B46" s="64">
        <v>2040</v>
      </c>
      <c r="C46" s="75">
        <v>1053.3624505571941</v>
      </c>
      <c r="D46" s="75">
        <v>192.63855252968386</v>
      </c>
      <c r="E46" s="75">
        <v>1246.001003086878</v>
      </c>
      <c r="F46" s="75">
        <v>1115.901732735543</v>
      </c>
      <c r="G46" s="75">
        <v>511.27001403426203</v>
      </c>
      <c r="H46" s="75">
        <v>1627.1717467698049</v>
      </c>
      <c r="I46" s="70"/>
      <c r="J46" s="70"/>
    </row>
    <row r="47" spans="2:12" ht="15" customHeight="1" x14ac:dyDescent="0.3">
      <c r="B47" s="66">
        <v>2041</v>
      </c>
      <c r="C47" s="73">
        <v>1078.6676939772228</v>
      </c>
      <c r="D47" s="73">
        <v>198.54970490996763</v>
      </c>
      <c r="E47" s="73">
        <v>1277.2173988871905</v>
      </c>
      <c r="F47" s="73">
        <v>1145.595815793489</v>
      </c>
      <c r="G47" s="73">
        <v>525.04333947167197</v>
      </c>
      <c r="H47" s="73">
        <v>1670.639155265161</v>
      </c>
      <c r="I47" s="70"/>
      <c r="J47" s="70"/>
    </row>
    <row r="48" spans="2:12" ht="15" customHeight="1" x14ac:dyDescent="0.3">
      <c r="B48" s="64">
        <v>2042</v>
      </c>
      <c r="C48" s="75">
        <v>1104.7577346932758</v>
      </c>
      <c r="D48" s="75">
        <v>204.62669205028109</v>
      </c>
      <c r="E48" s="75">
        <v>1309.3844267435568</v>
      </c>
      <c r="F48" s="75">
        <v>1176.2683880711684</v>
      </c>
      <c r="G48" s="75">
        <v>539.23798247514458</v>
      </c>
      <c r="H48" s="75">
        <v>1715.5063705463131</v>
      </c>
      <c r="I48" s="70"/>
      <c r="J48" s="70"/>
    </row>
    <row r="49" spans="2:10" ht="15" customHeight="1" x14ac:dyDescent="0.3">
      <c r="B49" s="66">
        <v>2043</v>
      </c>
      <c r="C49" s="73">
        <v>1132.2368068141366</v>
      </c>
      <c r="D49" s="73">
        <v>210.83747354788076</v>
      </c>
      <c r="E49" s="73">
        <v>1343.0742803620174</v>
      </c>
      <c r="F49" s="73">
        <v>1208.571285121066</v>
      </c>
      <c r="G49" s="73">
        <v>553.7316325423111</v>
      </c>
      <c r="H49" s="73">
        <v>1762.3029176633772</v>
      </c>
      <c r="I49" s="70"/>
      <c r="J49" s="70"/>
    </row>
    <row r="50" spans="2:10" ht="15" customHeight="1" x14ac:dyDescent="0.3">
      <c r="B50" s="64">
        <v>2044</v>
      </c>
      <c r="C50" s="75">
        <v>1160.655432592172</v>
      </c>
      <c r="D50" s="75">
        <v>217.188226083719</v>
      </c>
      <c r="E50" s="75">
        <v>1377.843658675891</v>
      </c>
      <c r="F50" s="75">
        <v>1242.0352996230836</v>
      </c>
      <c r="G50" s="75">
        <v>568.53590135267189</v>
      </c>
      <c r="H50" s="75">
        <v>1810.5712009757553</v>
      </c>
      <c r="I50" s="70"/>
      <c r="J50" s="70"/>
    </row>
    <row r="51" spans="2:10" ht="10.35" customHeight="1" x14ac:dyDescent="0.3">
      <c r="B51" s="67"/>
      <c r="C51" s="125"/>
      <c r="D51" s="125"/>
      <c r="E51" s="125"/>
      <c r="F51" s="199"/>
      <c r="G51" s="199"/>
      <c r="H51" s="125"/>
      <c r="I51" s="70"/>
      <c r="J51" s="70"/>
    </row>
    <row r="52" spans="2:10" ht="15" customHeight="1" x14ac:dyDescent="0.3">
      <c r="B52" s="248" t="s">
        <v>9</v>
      </c>
      <c r="C52" s="127"/>
      <c r="D52" s="190"/>
      <c r="E52" s="190"/>
      <c r="F52" s="190"/>
      <c r="G52" s="190"/>
      <c r="H52" s="190"/>
      <c r="I52" s="70"/>
      <c r="J52" s="70"/>
    </row>
    <row r="53" spans="2:10" ht="15" customHeight="1" x14ac:dyDescent="0.3">
      <c r="B53" s="64" t="s">
        <v>10</v>
      </c>
      <c r="C53" s="68">
        <f>RATE(2023-2010,,-C10,C23)</f>
        <v>3.009859212523119E-2</v>
      </c>
      <c r="D53" s="68">
        <f t="shared" ref="D53:H53" si="0">RATE(2023-2010,,-D10,D23)</f>
        <v>2.9543914305189687E-2</v>
      </c>
      <c r="E53" s="68">
        <f t="shared" si="0"/>
        <v>3.0023235889538515E-2</v>
      </c>
      <c r="F53" s="68">
        <f t="shared" si="0"/>
        <v>3.0506314676107749E-2</v>
      </c>
      <c r="G53" s="68">
        <f t="shared" si="0"/>
        <v>1.7743178209732497E-2</v>
      </c>
      <c r="H53" s="68">
        <f t="shared" si="0"/>
        <v>2.658312498102278E-2</v>
      </c>
      <c r="I53" s="70"/>
      <c r="J53" s="70"/>
    </row>
    <row r="54" spans="2:10" ht="15" customHeight="1" x14ac:dyDescent="0.3">
      <c r="B54" s="66" t="s">
        <v>2</v>
      </c>
      <c r="C54" s="69">
        <f>RATE(2024-2023,,-C23,C26)</f>
        <v>6.3813916917999702E-2</v>
      </c>
      <c r="D54" s="69">
        <f t="shared" ref="D54:H54" si="1">RATE(2024-2023,,-D23,D26)</f>
        <v>8.1929315803309893E-2</v>
      </c>
      <c r="E54" s="69">
        <f t="shared" si="1"/>
        <v>6.6266989558321956E-2</v>
      </c>
      <c r="F54" s="69">
        <f t="shared" si="1"/>
        <v>5.0469817162145526E-2</v>
      </c>
      <c r="G54" s="69">
        <f t="shared" si="1"/>
        <v>0.13283709241770281</v>
      </c>
      <c r="H54" s="69">
        <f t="shared" si="1"/>
        <v>7.4277509725926574E-2</v>
      </c>
      <c r="I54" s="70"/>
      <c r="J54" s="70"/>
    </row>
    <row r="55" spans="2:10" ht="15" customHeight="1" x14ac:dyDescent="0.3">
      <c r="B55" s="64" t="s">
        <v>3</v>
      </c>
      <c r="C55" s="68">
        <f>RATE(2034-2024,,-C26,C38)</f>
        <v>2.0066961782667318E-2</v>
      </c>
      <c r="D55" s="68">
        <f t="shared" ref="D55:H55" si="2">RATE(2034-2024,,-D26,D38)</f>
        <v>3.1036534651098881E-2</v>
      </c>
      <c r="E55" s="68">
        <f t="shared" si="2"/>
        <v>2.163834375693819E-2</v>
      </c>
      <c r="F55" s="68">
        <f t="shared" si="2"/>
        <v>2.3632696486682852E-2</v>
      </c>
      <c r="G55" s="68">
        <f t="shared" si="2"/>
        <v>2.8940530859267715E-2</v>
      </c>
      <c r="H55" s="68">
        <f t="shared" si="2"/>
        <v>2.5276861048186824E-2</v>
      </c>
      <c r="I55" s="70"/>
      <c r="J55" s="70"/>
    </row>
    <row r="56" spans="2:10" ht="15" customHeight="1" x14ac:dyDescent="0.3">
      <c r="B56" s="66" t="s">
        <v>4</v>
      </c>
      <c r="C56" s="69">
        <f>RATE(2044-2024,,-C26,C50)</f>
        <v>2.2758326241583662E-2</v>
      </c>
      <c r="D56" s="69">
        <f t="shared" ref="D56:H56" si="3">RATE(2044-2024,,-D26,D50)</f>
        <v>3.1027630424164149E-2</v>
      </c>
      <c r="E56" s="69">
        <f t="shared" si="3"/>
        <v>2.3972418731239346E-2</v>
      </c>
      <c r="F56" s="69">
        <f t="shared" si="3"/>
        <v>2.5837501669973038E-2</v>
      </c>
      <c r="G56" s="69">
        <f t="shared" si="3"/>
        <v>2.8050878665825091E-2</v>
      </c>
      <c r="H56" s="69">
        <f t="shared" si="3"/>
        <v>2.6521792055163376E-2</v>
      </c>
      <c r="I56" s="70"/>
      <c r="J56" s="70"/>
    </row>
    <row r="57" spans="2:10" x14ac:dyDescent="0.3">
      <c r="B57" s="41" t="s">
        <v>63</v>
      </c>
      <c r="C57" s="41"/>
      <c r="D57" s="41"/>
      <c r="E57" s="41"/>
      <c r="F57" s="41"/>
      <c r="G57" s="41"/>
      <c r="H57" s="41"/>
    </row>
  </sheetData>
  <printOptions horizontalCentered="1"/>
  <pageMargins left="0.7" right="0.7" top="0.75" bottom="0.75" header="0.3" footer="0.3"/>
  <pageSetup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B1:N60"/>
  <sheetViews>
    <sheetView showGridLines="0" zoomScale="70" zoomScaleNormal="70" workbookViewId="0">
      <pane ySplit="10" topLeftCell="A22" activePane="bottomLeft" state="frozen"/>
      <selection pane="bottomLeft" activeCell="N1" sqref="N1"/>
    </sheetView>
  </sheetViews>
  <sheetFormatPr defaultColWidth="9.109375" defaultRowHeight="14.4" x14ac:dyDescent="0.3"/>
  <cols>
    <col min="1" max="1" width="9.109375" style="2"/>
    <col min="2" max="2" width="17.5546875" style="14" customWidth="1"/>
    <col min="3" max="4" width="9.44140625" style="14" customWidth="1"/>
    <col min="5" max="5" width="11.5546875" style="14" customWidth="1"/>
    <col min="6" max="6" width="9.44140625" style="14" customWidth="1"/>
    <col min="7" max="7" width="9.5546875" style="14" customWidth="1"/>
    <col min="8" max="8" width="11.5546875" style="14" customWidth="1"/>
    <col min="9" max="9" width="9.44140625" style="14" customWidth="1"/>
    <col min="10" max="10" width="10.77734375" style="14" customWidth="1"/>
    <col min="11" max="11" width="11.5546875" style="14" customWidth="1"/>
    <col min="12" max="12" width="11.44140625" style="14" bestFit="1" customWidth="1"/>
    <col min="13" max="16384" width="9.109375" style="2"/>
  </cols>
  <sheetData>
    <row r="1" spans="2:14" ht="18" x14ac:dyDescent="0.35">
      <c r="B1" s="16" t="s">
        <v>64</v>
      </c>
      <c r="C1" s="16"/>
      <c r="D1" s="16"/>
      <c r="E1" s="16"/>
      <c r="F1" s="16"/>
      <c r="G1" s="16"/>
      <c r="H1" s="16"/>
      <c r="I1" s="16"/>
      <c r="J1" s="16"/>
      <c r="K1" s="16"/>
    </row>
    <row r="2" spans="2:14" x14ac:dyDescent="0.3">
      <c r="B2" s="6"/>
      <c r="C2" s="6"/>
      <c r="D2" s="6"/>
      <c r="E2" s="6"/>
      <c r="F2" s="6"/>
      <c r="G2" s="6"/>
      <c r="H2" s="6"/>
      <c r="I2" s="5"/>
      <c r="J2" s="5"/>
    </row>
    <row r="3" spans="2:14" ht="21" x14ac:dyDescent="0.4">
      <c r="B3" s="11" t="s">
        <v>65</v>
      </c>
      <c r="C3" s="11"/>
      <c r="D3" s="11"/>
      <c r="E3" s="11"/>
      <c r="F3" s="11"/>
      <c r="G3" s="11"/>
      <c r="H3" s="11"/>
      <c r="I3" s="11"/>
      <c r="J3" s="11"/>
      <c r="K3" s="11"/>
    </row>
    <row r="4" spans="2:14" s="1" customFormat="1" ht="9.75" customHeight="1" x14ac:dyDescent="0.3">
      <c r="B4" s="35"/>
      <c r="C4" s="34"/>
      <c r="D4" s="34"/>
      <c r="E4" s="33"/>
      <c r="F4" s="33"/>
      <c r="G4" s="33"/>
      <c r="H4" s="15"/>
      <c r="I4" s="15"/>
      <c r="J4" s="15"/>
      <c r="K4" s="15"/>
      <c r="L4" s="15"/>
    </row>
    <row r="5" spans="2:14" ht="24" customHeight="1" x14ac:dyDescent="0.4">
      <c r="B5" s="11" t="s">
        <v>25</v>
      </c>
      <c r="C5" s="11"/>
      <c r="D5" s="11"/>
      <c r="E5" s="11"/>
      <c r="F5" s="11"/>
      <c r="G5" s="11"/>
      <c r="H5" s="11"/>
      <c r="I5" s="11"/>
      <c r="J5" s="11"/>
      <c r="K5" s="11"/>
    </row>
    <row r="6" spans="2:14" ht="12.6" customHeight="1" x14ac:dyDescent="0.3">
      <c r="B6" s="117"/>
      <c r="C6" s="94"/>
      <c r="D6" s="94"/>
      <c r="E6" s="94"/>
      <c r="F6" s="94"/>
      <c r="G6" s="94"/>
      <c r="H6" s="94"/>
      <c r="I6" s="96"/>
      <c r="J6" s="96"/>
      <c r="K6" s="96"/>
      <c r="L6" s="70"/>
    </row>
    <row r="7" spans="2:14" ht="18" customHeight="1" x14ac:dyDescent="0.3">
      <c r="B7" s="165"/>
      <c r="C7" s="251" t="s">
        <v>17</v>
      </c>
      <c r="D7" s="251"/>
      <c r="E7" s="251"/>
      <c r="F7" s="98" t="s">
        <v>18</v>
      </c>
      <c r="G7" s="98"/>
      <c r="H7" s="98"/>
      <c r="I7" s="251" t="s">
        <v>26</v>
      </c>
      <c r="J7" s="251"/>
      <c r="K7" s="251"/>
      <c r="L7" s="70"/>
    </row>
    <row r="8" spans="2:14" ht="32.1" customHeight="1" x14ac:dyDescent="0.3">
      <c r="B8" s="165" t="s">
        <v>7</v>
      </c>
      <c r="C8" s="79" t="s">
        <v>27</v>
      </c>
      <c r="D8" s="79" t="s">
        <v>28</v>
      </c>
      <c r="E8" s="79" t="s">
        <v>29</v>
      </c>
      <c r="F8" s="79" t="s">
        <v>27</v>
      </c>
      <c r="G8" s="79" t="s">
        <v>28</v>
      </c>
      <c r="H8" s="79" t="s">
        <v>29</v>
      </c>
      <c r="I8" s="79" t="s">
        <v>27</v>
      </c>
      <c r="J8" s="79" t="s">
        <v>28</v>
      </c>
      <c r="K8" s="79" t="s">
        <v>29</v>
      </c>
      <c r="L8" s="70"/>
    </row>
    <row r="9" spans="2:14" ht="15" customHeight="1" x14ac:dyDescent="0.3">
      <c r="B9" s="53" t="s">
        <v>0</v>
      </c>
      <c r="C9" s="286"/>
      <c r="D9" s="286"/>
      <c r="E9" s="243"/>
      <c r="F9" s="287"/>
      <c r="G9" s="287"/>
      <c r="H9" s="71"/>
      <c r="I9" s="287"/>
      <c r="J9" s="287"/>
      <c r="K9" s="71"/>
      <c r="L9" s="70"/>
    </row>
    <row r="10" spans="2:14" ht="15" customHeight="1" x14ac:dyDescent="0.3">
      <c r="B10" s="63">
        <v>2010</v>
      </c>
      <c r="C10" s="74">
        <v>581.01769968199994</v>
      </c>
      <c r="D10" s="74">
        <v>480.30862255</v>
      </c>
      <c r="E10" s="78">
        <v>82.666779826652515</v>
      </c>
      <c r="F10" s="74">
        <v>279.45252031500002</v>
      </c>
      <c r="G10" s="74">
        <v>229.61574295700001</v>
      </c>
      <c r="H10" s="198">
        <v>82.166280947538496</v>
      </c>
      <c r="I10" s="74">
        <v>860.47021999699996</v>
      </c>
      <c r="J10" s="74">
        <v>709.92436550699995</v>
      </c>
      <c r="K10" s="198">
        <v>82.50423419760827</v>
      </c>
      <c r="L10" s="70"/>
      <c r="M10" s="74"/>
      <c r="N10" s="198"/>
    </row>
    <row r="11" spans="2:14" ht="15" customHeight="1" x14ac:dyDescent="0.3">
      <c r="B11" s="62">
        <v>2011</v>
      </c>
      <c r="C11" s="72">
        <v>594.40352490299995</v>
      </c>
      <c r="D11" s="72">
        <v>496.65251410500008</v>
      </c>
      <c r="E11" s="83">
        <v>83.554772691842345</v>
      </c>
      <c r="F11" s="72">
        <v>298.59161788</v>
      </c>
      <c r="G11" s="72">
        <v>241.20574045799998</v>
      </c>
      <c r="H11" s="197">
        <v>80.781149240075905</v>
      </c>
      <c r="I11" s="72">
        <v>892.99514278299989</v>
      </c>
      <c r="J11" s="72">
        <v>737.85825456300006</v>
      </c>
      <c r="K11" s="197">
        <v>82.627353634139695</v>
      </c>
      <c r="L11" s="70"/>
      <c r="M11" s="74"/>
      <c r="N11" s="198"/>
    </row>
    <row r="12" spans="2:14" ht="15" customHeight="1" x14ac:dyDescent="0.3">
      <c r="B12" s="63">
        <v>2012</v>
      </c>
      <c r="C12" s="74">
        <v>598.66520047500001</v>
      </c>
      <c r="D12" s="74">
        <v>503.34644795299994</v>
      </c>
      <c r="E12" s="78">
        <v>84.078120384085935</v>
      </c>
      <c r="F12" s="74">
        <v>297.92739280800004</v>
      </c>
      <c r="G12" s="74">
        <v>242.708986829</v>
      </c>
      <c r="H12" s="198">
        <v>81.465817742182011</v>
      </c>
      <c r="I12" s="74">
        <v>896.59259328300004</v>
      </c>
      <c r="J12" s="74">
        <v>746.05543478199991</v>
      </c>
      <c r="K12" s="198">
        <v>83.210082301730026</v>
      </c>
      <c r="L12" s="70"/>
      <c r="M12" s="74"/>
      <c r="N12" s="198"/>
    </row>
    <row r="13" spans="2:14" ht="15" customHeight="1" x14ac:dyDescent="0.3">
      <c r="B13" s="62">
        <v>2013</v>
      </c>
      <c r="C13" s="72">
        <v>606.75327608700002</v>
      </c>
      <c r="D13" s="72">
        <v>511.026076988</v>
      </c>
      <c r="E13" s="83">
        <v>84.223043719458374</v>
      </c>
      <c r="F13" s="72">
        <v>300.71173913400003</v>
      </c>
      <c r="G13" s="72">
        <v>248.41292982700003</v>
      </c>
      <c r="H13" s="197">
        <v>82.608324684093844</v>
      </c>
      <c r="I13" s="72">
        <v>907.46501522100004</v>
      </c>
      <c r="J13" s="72">
        <v>759.43900681500008</v>
      </c>
      <c r="K13" s="197">
        <v>83.687965274347206</v>
      </c>
      <c r="L13" s="70"/>
      <c r="M13" s="74"/>
      <c r="N13" s="198"/>
    </row>
    <row r="14" spans="2:14" ht="15" customHeight="1" x14ac:dyDescent="0.3">
      <c r="B14" s="63">
        <v>2014</v>
      </c>
      <c r="C14" s="74">
        <v>619.87961267399999</v>
      </c>
      <c r="D14" s="74">
        <v>527.08659269199995</v>
      </c>
      <c r="E14" s="78">
        <v>85.03047719512584</v>
      </c>
      <c r="F14" s="74">
        <v>312.89075073600003</v>
      </c>
      <c r="G14" s="74">
        <v>254.76773991900001</v>
      </c>
      <c r="H14" s="198">
        <v>81.423864182536661</v>
      </c>
      <c r="I14" s="74">
        <v>932.77036341000007</v>
      </c>
      <c r="J14" s="74">
        <v>781.85433261100002</v>
      </c>
      <c r="K14" s="198">
        <v>83.820666187625775</v>
      </c>
      <c r="L14" s="70"/>
      <c r="M14" s="74"/>
      <c r="N14" s="198"/>
    </row>
    <row r="15" spans="2:14" ht="15" customHeight="1" x14ac:dyDescent="0.3">
      <c r="B15" s="62">
        <v>2015</v>
      </c>
      <c r="C15" s="72">
        <v>652.888156063</v>
      </c>
      <c r="D15" s="72">
        <v>555.79090334399996</v>
      </c>
      <c r="E15" s="83">
        <v>85.128041944502556</v>
      </c>
      <c r="F15" s="72">
        <v>320.509243916</v>
      </c>
      <c r="G15" s="72">
        <v>258.85174091300001</v>
      </c>
      <c r="H15" s="197">
        <v>80.762644393757526</v>
      </c>
      <c r="I15" s="72">
        <v>973.39739997900006</v>
      </c>
      <c r="J15" s="72">
        <v>814.64264425700003</v>
      </c>
      <c r="K15" s="197">
        <v>83.690653403694625</v>
      </c>
      <c r="L15" s="70"/>
      <c r="M15" s="74"/>
      <c r="N15" s="198"/>
    </row>
    <row r="16" spans="2:14" ht="15" customHeight="1" x14ac:dyDescent="0.3">
      <c r="B16" s="63">
        <v>2016</v>
      </c>
      <c r="C16" s="74">
        <v>691.91370207199998</v>
      </c>
      <c r="D16" s="74">
        <v>590.21257409300006</v>
      </c>
      <c r="E16" s="78">
        <v>85.301472181509567</v>
      </c>
      <c r="F16" s="74">
        <v>325.09382023900002</v>
      </c>
      <c r="G16" s="74">
        <v>262.22612887000003</v>
      </c>
      <c r="H16" s="198">
        <v>80.661677505041041</v>
      </c>
      <c r="I16" s="74">
        <v>1017.007522311</v>
      </c>
      <c r="J16" s="74">
        <v>852.43870296300008</v>
      </c>
      <c r="K16" s="198">
        <v>83.818328209211117</v>
      </c>
      <c r="L16" s="70"/>
      <c r="M16" s="74"/>
      <c r="N16" s="198"/>
    </row>
    <row r="17" spans="2:14" ht="15" customHeight="1" x14ac:dyDescent="0.3">
      <c r="B17" s="66">
        <v>2017</v>
      </c>
      <c r="C17" s="72">
        <v>718.16058252799996</v>
      </c>
      <c r="D17" s="72">
        <v>611.84197210699995</v>
      </c>
      <c r="E17" s="83">
        <v>85.195705110026026</v>
      </c>
      <c r="F17" s="72">
        <v>331.339079814</v>
      </c>
      <c r="G17" s="72">
        <v>268.80441676499998</v>
      </c>
      <c r="H17" s="197">
        <v>81.126686570112895</v>
      </c>
      <c r="I17" s="72">
        <v>1049.499662342</v>
      </c>
      <c r="J17" s="72">
        <v>880.64638887199999</v>
      </c>
      <c r="K17" s="197">
        <v>83.911069290561073</v>
      </c>
      <c r="L17" s="70"/>
      <c r="M17" s="74"/>
      <c r="N17" s="198"/>
    </row>
    <row r="18" spans="2:14" ht="15" customHeight="1" x14ac:dyDescent="0.3">
      <c r="B18" s="64">
        <v>2018</v>
      </c>
      <c r="C18" s="74">
        <v>756.03708586499999</v>
      </c>
      <c r="D18" s="74">
        <v>644.95957262500008</v>
      </c>
      <c r="E18" s="78">
        <v>85.307927968518442</v>
      </c>
      <c r="F18" s="74">
        <v>341.67746191200001</v>
      </c>
      <c r="G18" s="74">
        <v>278.65951379999996</v>
      </c>
      <c r="H18" s="198">
        <v>81.556305247833265</v>
      </c>
      <c r="I18" s="74">
        <v>1097.714547777</v>
      </c>
      <c r="J18" s="74">
        <v>923.61908642499998</v>
      </c>
      <c r="K18" s="198">
        <v>84.140188202428064</v>
      </c>
      <c r="L18" s="70"/>
      <c r="M18" s="74"/>
      <c r="N18" s="198"/>
    </row>
    <row r="19" spans="2:14" ht="15" customHeight="1" x14ac:dyDescent="0.3">
      <c r="B19" s="66">
        <v>2019</v>
      </c>
      <c r="C19" s="72">
        <v>785.00715210800001</v>
      </c>
      <c r="D19" s="72">
        <v>673.69086098600008</v>
      </c>
      <c r="E19" s="83">
        <v>85.819709944924782</v>
      </c>
      <c r="F19" s="72">
        <v>348.98084567900003</v>
      </c>
      <c r="G19" s="72">
        <v>289.63513803100005</v>
      </c>
      <c r="H19" s="197">
        <v>82.994565924518554</v>
      </c>
      <c r="I19" s="72">
        <v>1133.987997787</v>
      </c>
      <c r="J19" s="72">
        <v>963.32599901700019</v>
      </c>
      <c r="K19" s="197">
        <v>84.950281739925813</v>
      </c>
      <c r="L19" s="70"/>
      <c r="M19" s="74"/>
      <c r="N19" s="198"/>
    </row>
    <row r="20" spans="2:14" ht="15" customHeight="1" x14ac:dyDescent="0.3">
      <c r="B20" s="299">
        <v>2020</v>
      </c>
      <c r="C20" s="281">
        <v>547.335306049</v>
      </c>
      <c r="D20" s="281">
        <v>375.84507541300002</v>
      </c>
      <c r="E20" s="304">
        <v>68.668158486993818</v>
      </c>
      <c r="F20" s="281">
        <v>175.924988781</v>
      </c>
      <c r="G20" s="281">
        <v>127.33243527099999</v>
      </c>
      <c r="H20" s="320">
        <v>72.378822447736297</v>
      </c>
      <c r="I20" s="281">
        <v>723.26029483000002</v>
      </c>
      <c r="J20" s="281">
        <v>503.17751068400003</v>
      </c>
      <c r="K20" s="320">
        <v>69.570736051848428</v>
      </c>
      <c r="L20" s="70"/>
      <c r="M20" s="74"/>
      <c r="N20" s="198"/>
    </row>
    <row r="21" spans="2:14" ht="15" customHeight="1" x14ac:dyDescent="0.3">
      <c r="B21" s="66">
        <v>2021</v>
      </c>
      <c r="C21" s="72">
        <v>581.664965166</v>
      </c>
      <c r="D21" s="72">
        <v>422.08412872299999</v>
      </c>
      <c r="E21" s="83">
        <v>72.564818925021967</v>
      </c>
      <c r="F21" s="72">
        <v>169.32862728699999</v>
      </c>
      <c r="G21" s="72">
        <v>90.356554328000001</v>
      </c>
      <c r="H21" s="197">
        <v>53.361652885103751</v>
      </c>
      <c r="I21" s="72">
        <v>750.99359245300002</v>
      </c>
      <c r="J21" s="72">
        <v>512.44068305099995</v>
      </c>
      <c r="K21" s="197">
        <v>68.235027329220571</v>
      </c>
      <c r="L21" s="70"/>
      <c r="M21" s="74"/>
      <c r="N21" s="198"/>
    </row>
    <row r="22" spans="2:14" ht="15" customHeight="1" x14ac:dyDescent="0.3">
      <c r="B22" s="64">
        <v>2022</v>
      </c>
      <c r="C22" s="74">
        <v>756.00147802799995</v>
      </c>
      <c r="D22" s="74">
        <v>634.06332467100003</v>
      </c>
      <c r="E22" s="78">
        <v>83.870646169228294</v>
      </c>
      <c r="F22" s="74">
        <v>275.79149713999999</v>
      </c>
      <c r="G22" s="74">
        <v>211.368072885</v>
      </c>
      <c r="H22" s="198">
        <v>76.640532821685682</v>
      </c>
      <c r="I22" s="74">
        <v>1031.7929751679999</v>
      </c>
      <c r="J22" s="74">
        <v>845.43139755600009</v>
      </c>
      <c r="K22" s="198">
        <v>81.938084276871933</v>
      </c>
      <c r="L22" s="70"/>
    </row>
    <row r="23" spans="2:14" ht="15" customHeight="1" x14ac:dyDescent="0.3">
      <c r="B23" s="66" t="s">
        <v>1</v>
      </c>
      <c r="C23" s="72">
        <v>841.85205544399992</v>
      </c>
      <c r="D23" s="72">
        <v>709.87017368099998</v>
      </c>
      <c r="E23" s="83">
        <v>84.322437545942492</v>
      </c>
      <c r="F23" s="72">
        <v>346.06270742499999</v>
      </c>
      <c r="G23" s="72">
        <v>288.60128570499995</v>
      </c>
      <c r="H23" s="197">
        <v>83.395661974801698</v>
      </c>
      <c r="I23" s="72">
        <v>1187.9147628689998</v>
      </c>
      <c r="J23" s="72">
        <v>998.47145938599988</v>
      </c>
      <c r="K23" s="197">
        <v>84.052449771272748</v>
      </c>
      <c r="L23" s="70"/>
      <c r="M23" s="338"/>
      <c r="N23" s="338"/>
    </row>
    <row r="24" spans="2:14" ht="10.35" customHeight="1" x14ac:dyDescent="0.3">
      <c r="B24" s="65"/>
      <c r="C24" s="76"/>
      <c r="D24" s="76"/>
      <c r="E24" s="86"/>
      <c r="F24" s="76"/>
      <c r="G24" s="76"/>
      <c r="H24" s="199"/>
      <c r="I24" s="76"/>
      <c r="J24" s="76"/>
      <c r="K24" s="199"/>
      <c r="L24" s="70"/>
    </row>
    <row r="25" spans="2:14" ht="15" customHeight="1" x14ac:dyDescent="0.3">
      <c r="B25" s="53" t="s">
        <v>8</v>
      </c>
      <c r="C25" s="74"/>
      <c r="D25" s="74"/>
      <c r="E25" s="78"/>
      <c r="F25" s="74"/>
      <c r="G25" s="74"/>
      <c r="H25" s="198"/>
      <c r="I25" s="74"/>
      <c r="J25" s="74"/>
      <c r="K25" s="198"/>
      <c r="L25" s="70"/>
    </row>
    <row r="26" spans="2:14" ht="15" customHeight="1" x14ac:dyDescent="0.3">
      <c r="B26" s="340">
        <v>2024</v>
      </c>
      <c r="C26" s="353">
        <v>877.29081359475356</v>
      </c>
      <c r="D26" s="353">
        <v>745.6971915555406</v>
      </c>
      <c r="E26" s="354">
        <v>85.000000000000014</v>
      </c>
      <c r="F26" s="353">
        <v>392.60924485882532</v>
      </c>
      <c r="G26" s="353">
        <v>326.93824136606287</v>
      </c>
      <c r="H26" s="358">
        <v>83.273189729300327</v>
      </c>
      <c r="I26" s="353">
        <v>1269.9000584535788</v>
      </c>
      <c r="J26" s="353">
        <v>1072.6354329216035</v>
      </c>
      <c r="K26" s="358">
        <v>84.466129895907372</v>
      </c>
      <c r="L26" s="70"/>
      <c r="M26" s="338"/>
      <c r="N26" s="338"/>
    </row>
    <row r="27" spans="2:14" ht="10.35" customHeight="1" x14ac:dyDescent="0.3">
      <c r="B27" s="64"/>
      <c r="C27" s="74"/>
      <c r="D27" s="74"/>
      <c r="E27" s="78"/>
      <c r="F27" s="74"/>
      <c r="G27" s="74"/>
      <c r="H27" s="198"/>
      <c r="I27" s="74"/>
      <c r="J27" s="74"/>
      <c r="K27" s="198"/>
      <c r="L27" s="70"/>
      <c r="M27" s="338"/>
      <c r="N27" s="338"/>
    </row>
    <row r="28" spans="2:14" ht="15" customHeight="1" x14ac:dyDescent="0.3">
      <c r="B28" s="66">
        <v>2025</v>
      </c>
      <c r="C28" s="72">
        <v>893.05999632667408</v>
      </c>
      <c r="D28" s="72">
        <v>759.99405687399951</v>
      </c>
      <c r="E28" s="83">
        <v>85.09999999999998</v>
      </c>
      <c r="F28" s="72">
        <v>406.03730270616887</v>
      </c>
      <c r="G28" s="72">
        <v>338.71555076386022</v>
      </c>
      <c r="H28" s="197">
        <v>83.419811063264206</v>
      </c>
      <c r="I28" s="72">
        <v>1299.097299032843</v>
      </c>
      <c r="J28" s="72">
        <v>1098.7096076378598</v>
      </c>
      <c r="K28" s="197">
        <v>84.574851202895374</v>
      </c>
      <c r="L28" s="70"/>
      <c r="M28" s="338"/>
      <c r="N28" s="338"/>
    </row>
    <row r="29" spans="2:14" ht="15" customHeight="1" x14ac:dyDescent="0.3">
      <c r="B29" s="64">
        <v>2026</v>
      </c>
      <c r="C29" s="74">
        <v>905.53711765358946</v>
      </c>
      <c r="D29" s="74">
        <v>775.13977271147257</v>
      </c>
      <c r="E29" s="78">
        <v>85.6</v>
      </c>
      <c r="F29" s="74">
        <v>415.62571533950995</v>
      </c>
      <c r="G29" s="74">
        <v>347.51681917828728</v>
      </c>
      <c r="H29" s="198">
        <v>83.612925368299955</v>
      </c>
      <c r="I29" s="74">
        <v>1321.1628329930995</v>
      </c>
      <c r="J29" s="74">
        <v>1122.65659188976</v>
      </c>
      <c r="K29" s="198">
        <v>84.974884537614273</v>
      </c>
      <c r="L29" s="70"/>
      <c r="M29" s="338"/>
      <c r="N29" s="338"/>
    </row>
    <row r="30" spans="2:14" ht="15" customHeight="1" x14ac:dyDescent="0.3">
      <c r="B30" s="66">
        <v>2027</v>
      </c>
      <c r="C30" s="72">
        <v>924.32466931422766</v>
      </c>
      <c r="D30" s="72">
        <v>792.14624160229323</v>
      </c>
      <c r="E30" s="83">
        <v>85.7</v>
      </c>
      <c r="F30" s="72">
        <v>427.20823774210652</v>
      </c>
      <c r="G30" s="72">
        <v>357.2582470759998</v>
      </c>
      <c r="H30" s="197">
        <v>83.626254251133247</v>
      </c>
      <c r="I30" s="72">
        <v>1351.5329070563341</v>
      </c>
      <c r="J30" s="72">
        <v>1149.4044886782931</v>
      </c>
      <c r="K30" s="197">
        <v>85.044506328870611</v>
      </c>
      <c r="L30" s="70"/>
      <c r="M30" s="338"/>
      <c r="N30" s="338"/>
    </row>
    <row r="31" spans="2:14" ht="15" customHeight="1" x14ac:dyDescent="0.3">
      <c r="B31" s="64">
        <v>2028</v>
      </c>
      <c r="C31" s="74">
        <v>943.85163225250233</v>
      </c>
      <c r="D31" s="74">
        <v>808.88084884039449</v>
      </c>
      <c r="E31" s="198">
        <v>85.7</v>
      </c>
      <c r="F31" s="74">
        <v>439.46219481223915</v>
      </c>
      <c r="G31" s="74">
        <v>367.5750425523409</v>
      </c>
      <c r="H31" s="198">
        <v>83.642016740345056</v>
      </c>
      <c r="I31" s="74">
        <v>1383.3138270647414</v>
      </c>
      <c r="J31" s="74">
        <v>1176.4558913927353</v>
      </c>
      <c r="K31" s="198">
        <v>85.046203426525508</v>
      </c>
      <c r="L31" s="70"/>
      <c r="M31" s="338"/>
      <c r="N31" s="338"/>
    </row>
    <row r="32" spans="2:14" ht="15" customHeight="1" x14ac:dyDescent="0.3">
      <c r="B32" s="66">
        <v>2029</v>
      </c>
      <c r="C32" s="72">
        <v>962.44380333416495</v>
      </c>
      <c r="D32" s="72">
        <v>825.77678326071339</v>
      </c>
      <c r="E32" s="83">
        <v>85.799999999999983</v>
      </c>
      <c r="F32" s="72">
        <v>451.84205637152996</v>
      </c>
      <c r="G32" s="72">
        <v>377.99870723684353</v>
      </c>
      <c r="H32" s="197">
        <v>83.657265167461901</v>
      </c>
      <c r="I32" s="72">
        <v>1414.285859705695</v>
      </c>
      <c r="J32" s="72">
        <v>1203.7754904975568</v>
      </c>
      <c r="K32" s="197">
        <v>85.115429970292979</v>
      </c>
      <c r="L32" s="70"/>
      <c r="M32" s="338"/>
      <c r="N32" s="338"/>
    </row>
    <row r="33" spans="2:14" ht="10.35" customHeight="1" x14ac:dyDescent="0.3">
      <c r="B33" s="64"/>
      <c r="C33" s="74"/>
      <c r="D33" s="74"/>
      <c r="E33" s="78"/>
      <c r="F33" s="74"/>
      <c r="G33" s="74"/>
      <c r="H33" s="198"/>
      <c r="I33" s="74"/>
      <c r="J33" s="74"/>
      <c r="K33" s="198"/>
      <c r="L33" s="70"/>
      <c r="M33" s="338"/>
      <c r="N33" s="338"/>
    </row>
    <row r="34" spans="2:14" ht="15" customHeight="1" x14ac:dyDescent="0.3">
      <c r="B34" s="64">
        <v>2030</v>
      </c>
      <c r="C34" s="74">
        <v>983.22568463646621</v>
      </c>
      <c r="D34" s="74">
        <v>843.60763741808796</v>
      </c>
      <c r="E34" s="78">
        <v>85.8</v>
      </c>
      <c r="F34" s="74">
        <v>464.57341264029958</v>
      </c>
      <c r="G34" s="74">
        <v>388.7214414409965</v>
      </c>
      <c r="H34" s="198">
        <v>83.672769655883812</v>
      </c>
      <c r="I34" s="74">
        <v>1447.7990972767657</v>
      </c>
      <c r="J34" s="74">
        <v>1232.3290788590843</v>
      </c>
      <c r="K34" s="198">
        <v>85.117408981469239</v>
      </c>
      <c r="L34" s="70"/>
      <c r="M34" s="338"/>
      <c r="N34" s="338"/>
    </row>
    <row r="35" spans="2:14" ht="15" customHeight="1" x14ac:dyDescent="0.3">
      <c r="B35" s="66">
        <v>2031</v>
      </c>
      <c r="C35" s="72">
        <v>1004.2058958500924</v>
      </c>
      <c r="D35" s="72">
        <v>863.93496553711054</v>
      </c>
      <c r="E35" s="83">
        <v>86.031656367219583</v>
      </c>
      <c r="F35" s="72">
        <v>477.52519975577366</v>
      </c>
      <c r="G35" s="72">
        <v>399.63370155999002</v>
      </c>
      <c r="H35" s="197">
        <v>83.688505185564949</v>
      </c>
      <c r="I35" s="72">
        <v>1481.7310956058659</v>
      </c>
      <c r="J35" s="72">
        <v>1263.5686670971006</v>
      </c>
      <c r="K35" s="197">
        <v>85.276516828476176</v>
      </c>
      <c r="L35" s="70"/>
      <c r="M35" s="338"/>
      <c r="N35" s="338"/>
    </row>
    <row r="36" spans="2:14" ht="15" customHeight="1" x14ac:dyDescent="0.3">
      <c r="B36" s="64">
        <v>2032</v>
      </c>
      <c r="C36" s="74">
        <v>1028.4636980731236</v>
      </c>
      <c r="D36" s="74">
        <v>886.59917141671065</v>
      </c>
      <c r="E36" s="78">
        <v>86.20617072608367</v>
      </c>
      <c r="F36" s="74">
        <v>491.07031650621758</v>
      </c>
      <c r="G36" s="74">
        <v>411.04516545759731</v>
      </c>
      <c r="H36" s="198">
        <v>83.703932337436029</v>
      </c>
      <c r="I36" s="74">
        <v>1519.5340145793411</v>
      </c>
      <c r="J36" s="74">
        <v>1297.644336874308</v>
      </c>
      <c r="K36" s="198">
        <v>85.397518214394182</v>
      </c>
      <c r="L36" s="70"/>
      <c r="M36" s="338"/>
      <c r="N36" s="338"/>
    </row>
    <row r="37" spans="2:14" ht="15" customHeight="1" x14ac:dyDescent="0.3">
      <c r="B37" s="66">
        <v>2033</v>
      </c>
      <c r="C37" s="72">
        <v>1057.9832077482877</v>
      </c>
      <c r="D37" s="72">
        <v>913.44610310399571</v>
      </c>
      <c r="E37" s="83">
        <v>86.338431121991889</v>
      </c>
      <c r="F37" s="72">
        <v>505.06966577005687</v>
      </c>
      <c r="G37" s="72">
        <v>422.83827216233618</v>
      </c>
      <c r="H37" s="197">
        <v>83.718801745429275</v>
      </c>
      <c r="I37" s="72">
        <v>1563.0528735183445</v>
      </c>
      <c r="J37" s="72">
        <v>1336.2843752663318</v>
      </c>
      <c r="K37" s="197">
        <v>85.491949626657899</v>
      </c>
      <c r="L37" s="70"/>
    </row>
    <row r="38" spans="2:14" ht="15" customHeight="1" x14ac:dyDescent="0.3">
      <c r="B38" s="64">
        <v>2034</v>
      </c>
      <c r="C38" s="74">
        <v>1089.6626034267033</v>
      </c>
      <c r="D38" s="74">
        <v>941.89827712669296</v>
      </c>
      <c r="E38" s="78">
        <v>86.43944227916694</v>
      </c>
      <c r="F38" s="74">
        <v>519.35952772407495</v>
      </c>
      <c r="G38" s="74">
        <v>434.87903378090567</v>
      </c>
      <c r="H38" s="198">
        <v>83.733716349947855</v>
      </c>
      <c r="I38" s="74">
        <v>1609.0221311507783</v>
      </c>
      <c r="J38" s="74">
        <v>1376.7773109075986</v>
      </c>
      <c r="K38" s="198">
        <v>85.566089132840119</v>
      </c>
      <c r="L38" s="70"/>
    </row>
    <row r="39" spans="2:14" ht="10.35" customHeight="1" x14ac:dyDescent="0.3">
      <c r="B39" s="67"/>
      <c r="C39" s="76"/>
      <c r="D39" s="76"/>
      <c r="E39" s="86"/>
      <c r="F39" s="76"/>
      <c r="G39" s="76"/>
      <c r="H39" s="199"/>
      <c r="I39" s="76"/>
      <c r="J39" s="76"/>
      <c r="K39" s="199"/>
      <c r="L39" s="70"/>
      <c r="M39" s="338"/>
      <c r="N39" s="338"/>
    </row>
    <row r="40" spans="2:14" ht="15" customHeight="1" x14ac:dyDescent="0.3">
      <c r="B40" s="66">
        <v>2035</v>
      </c>
      <c r="C40" s="72">
        <v>1120.5514486793172</v>
      </c>
      <c r="D40" s="72">
        <v>969.47115215513088</v>
      </c>
      <c r="E40" s="83">
        <v>86.517326205570512</v>
      </c>
      <c r="F40" s="72">
        <v>533.72574792668411</v>
      </c>
      <c r="G40" s="72">
        <v>446.98311277204124</v>
      </c>
      <c r="H40" s="197">
        <v>83.747713972652789</v>
      </c>
      <c r="I40" s="72">
        <v>1654.2771966060013</v>
      </c>
      <c r="J40" s="72">
        <v>1416.4542649271721</v>
      </c>
      <c r="K40" s="197">
        <v>85.623755670043764</v>
      </c>
      <c r="L40" s="70"/>
    </row>
    <row r="41" spans="2:14" ht="15" customHeight="1" x14ac:dyDescent="0.3">
      <c r="B41" s="64">
        <v>2036</v>
      </c>
      <c r="C41" s="74">
        <v>1152.5887059009099</v>
      </c>
      <c r="D41" s="74">
        <v>997.8890736922649</v>
      </c>
      <c r="E41" s="78">
        <v>86.578071482339794</v>
      </c>
      <c r="F41" s="74">
        <v>548.36701582198566</v>
      </c>
      <c r="G41" s="74">
        <v>459.32041939129692</v>
      </c>
      <c r="H41" s="198">
        <v>83.761496614231874</v>
      </c>
      <c r="I41" s="74">
        <v>1700.9557217228955</v>
      </c>
      <c r="J41" s="74">
        <v>1457.2094930835619</v>
      </c>
      <c r="K41" s="198">
        <v>85.670042698557523</v>
      </c>
      <c r="L41" s="70"/>
    </row>
    <row r="42" spans="2:14" ht="15" customHeight="1" x14ac:dyDescent="0.3">
      <c r="B42" s="66">
        <v>2037</v>
      </c>
      <c r="C42" s="72">
        <v>1185.9426690300259</v>
      </c>
      <c r="D42" s="72">
        <v>1027.3357784409875</v>
      </c>
      <c r="E42" s="83">
        <v>86.626091232659519</v>
      </c>
      <c r="F42" s="72">
        <v>563.25239057189867</v>
      </c>
      <c r="G42" s="72">
        <v>471.86451129243892</v>
      </c>
      <c r="H42" s="197">
        <v>83.774968236411922</v>
      </c>
      <c r="I42" s="72">
        <v>1749.1950596019246</v>
      </c>
      <c r="J42" s="72">
        <v>1499.2002897334264</v>
      </c>
      <c r="K42" s="197">
        <v>85.708010750648285</v>
      </c>
      <c r="L42" s="70"/>
    </row>
    <row r="43" spans="2:14" ht="15" customHeight="1" x14ac:dyDescent="0.3">
      <c r="B43" s="64">
        <v>2038</v>
      </c>
      <c r="C43" s="74">
        <v>1219.5323653171731</v>
      </c>
      <c r="D43" s="74">
        <v>1056.9032970069673</v>
      </c>
      <c r="E43" s="78">
        <v>86.664636959601339</v>
      </c>
      <c r="F43" s="74">
        <v>578.5153613189475</v>
      </c>
      <c r="G43" s="74">
        <v>484.72802392237617</v>
      </c>
      <c r="H43" s="198">
        <v>83.7882718995141</v>
      </c>
      <c r="I43" s="74">
        <v>1798.0477266361206</v>
      </c>
      <c r="J43" s="74">
        <v>1541.6313209293435</v>
      </c>
      <c r="K43" s="198">
        <v>85.739176891233356</v>
      </c>
      <c r="L43" s="70"/>
    </row>
    <row r="44" spans="2:14" ht="15" customHeight="1" x14ac:dyDescent="0.3">
      <c r="B44" s="66">
        <v>2039</v>
      </c>
      <c r="C44" s="72">
        <v>1253.1432610822667</v>
      </c>
      <c r="D44" s="72">
        <v>1086.4263924125373</v>
      </c>
      <c r="E44" s="83">
        <v>86.696104599744984</v>
      </c>
      <c r="F44" s="72">
        <v>594.07009691012888</v>
      </c>
      <c r="G44" s="72">
        <v>497.84019553710789</v>
      </c>
      <c r="H44" s="197">
        <v>83.801591449640213</v>
      </c>
      <c r="I44" s="72">
        <v>1847.2133579923957</v>
      </c>
      <c r="J44" s="72">
        <v>1584.2665879496453</v>
      </c>
      <c r="K44" s="197">
        <v>85.76521932861462</v>
      </c>
      <c r="L44" s="70"/>
    </row>
    <row r="45" spans="2:14" ht="10.35" customHeight="1" x14ac:dyDescent="0.3">
      <c r="B45" s="64"/>
      <c r="C45" s="74"/>
      <c r="D45" s="74"/>
      <c r="E45" s="78"/>
      <c r="F45" s="74"/>
      <c r="G45" s="74"/>
      <c r="H45" s="198"/>
      <c r="I45" s="74"/>
      <c r="J45" s="74"/>
      <c r="K45" s="198"/>
      <c r="L45" s="70"/>
      <c r="M45" s="338"/>
      <c r="N45" s="338"/>
    </row>
    <row r="46" spans="2:14" ht="15" customHeight="1" x14ac:dyDescent="0.3">
      <c r="B46" s="64">
        <v>2040</v>
      </c>
      <c r="C46" s="74">
        <v>1286.753513637301</v>
      </c>
      <c r="D46" s="74">
        <v>1115.901732735543</v>
      </c>
      <c r="E46" s="78">
        <v>86.722260394781685</v>
      </c>
      <c r="F46" s="74">
        <v>610.00304083878336</v>
      </c>
      <c r="G46" s="74">
        <v>511.27001403426203</v>
      </c>
      <c r="H46" s="198">
        <v>83.814338586122673</v>
      </c>
      <c r="I46" s="74">
        <v>1896.7565544760844</v>
      </c>
      <c r="J46" s="74">
        <v>1627.1717467698049</v>
      </c>
      <c r="K46" s="198">
        <v>85.787063338724394</v>
      </c>
      <c r="L46" s="70"/>
    </row>
    <row r="47" spans="2:14" ht="15" customHeight="1" x14ac:dyDescent="0.3">
      <c r="B47" s="66">
        <v>2041</v>
      </c>
      <c r="C47" s="72">
        <v>1320.6566866281146</v>
      </c>
      <c r="D47" s="72">
        <v>1145.595815793489</v>
      </c>
      <c r="E47" s="83">
        <v>86.744407338625678</v>
      </c>
      <c r="F47" s="72">
        <v>626.34104800564569</v>
      </c>
      <c r="G47" s="72">
        <v>525.04333947167197</v>
      </c>
      <c r="H47" s="197">
        <v>83.827068518577974</v>
      </c>
      <c r="I47" s="72">
        <v>1946.9977346337603</v>
      </c>
      <c r="J47" s="72">
        <v>1670.639155265161</v>
      </c>
      <c r="K47" s="197">
        <v>85.805911611880546</v>
      </c>
      <c r="L47" s="70"/>
    </row>
    <row r="48" spans="2:14" ht="15" customHeight="1" x14ac:dyDescent="0.3">
      <c r="B48" s="64">
        <v>2042</v>
      </c>
      <c r="C48" s="74">
        <v>1355.7178809514605</v>
      </c>
      <c r="D48" s="74">
        <v>1176.2683880711684</v>
      </c>
      <c r="E48" s="78">
        <v>86.763507703066352</v>
      </c>
      <c r="F48" s="74">
        <v>643.17989336252424</v>
      </c>
      <c r="G48" s="74">
        <v>539.23798247514458</v>
      </c>
      <c r="H48" s="198">
        <v>83.839371852255113</v>
      </c>
      <c r="I48" s="74">
        <v>1998.8977743139849</v>
      </c>
      <c r="J48" s="74">
        <v>1715.5063705463131</v>
      </c>
      <c r="K48" s="198">
        <v>85.822616473474696</v>
      </c>
      <c r="L48" s="70"/>
    </row>
    <row r="49" spans="2:12" ht="15" customHeight="1" x14ac:dyDescent="0.3">
      <c r="B49" s="66">
        <v>2043</v>
      </c>
      <c r="C49" s="72">
        <v>1392.6797428210234</v>
      </c>
      <c r="D49" s="72">
        <v>1208.571285121066</v>
      </c>
      <c r="E49" s="83">
        <v>86.780273164092563</v>
      </c>
      <c r="F49" s="72">
        <v>660.37192950607107</v>
      </c>
      <c r="G49" s="72">
        <v>553.7316325423111</v>
      </c>
      <c r="H49" s="197">
        <v>83.851479416527866</v>
      </c>
      <c r="I49" s="72">
        <v>2053.0516723270944</v>
      </c>
      <c r="J49" s="72">
        <v>1762.3029176633772</v>
      </c>
      <c r="K49" s="197">
        <v>85.838215443737027</v>
      </c>
      <c r="L49" s="70"/>
    </row>
    <row r="50" spans="2:12" ht="15" customHeight="1" x14ac:dyDescent="0.3">
      <c r="B50" s="64">
        <v>2044</v>
      </c>
      <c r="C50" s="74">
        <v>1430.9948650662095</v>
      </c>
      <c r="D50" s="74">
        <v>1242.0352996230836</v>
      </c>
      <c r="E50" s="78">
        <v>86.795231062245421</v>
      </c>
      <c r="F50" s="74">
        <v>677.93074109257714</v>
      </c>
      <c r="G50" s="74">
        <v>568.53590135267189</v>
      </c>
      <c r="H50" s="198">
        <v>83.86341950453513</v>
      </c>
      <c r="I50" s="74">
        <v>2108.9256061587866</v>
      </c>
      <c r="J50" s="74">
        <v>1810.5712009757553</v>
      </c>
      <c r="K50" s="198">
        <v>85.852777152890837</v>
      </c>
      <c r="L50" s="70"/>
    </row>
    <row r="51" spans="2:12" ht="10.35" customHeight="1" x14ac:dyDescent="0.3">
      <c r="B51" s="67"/>
      <c r="C51" s="116"/>
      <c r="D51" s="116"/>
      <c r="E51" s="86"/>
      <c r="F51" s="211"/>
      <c r="G51" s="212"/>
      <c r="H51" s="199"/>
      <c r="I51" s="212"/>
      <c r="J51" s="212"/>
      <c r="K51" s="199"/>
      <c r="L51" s="70"/>
    </row>
    <row r="52" spans="2:12" ht="15" customHeight="1" x14ac:dyDescent="0.3">
      <c r="B52" s="248" t="s">
        <v>9</v>
      </c>
      <c r="C52" s="68"/>
      <c r="D52" s="68"/>
      <c r="E52" s="78"/>
      <c r="F52" s="68"/>
      <c r="G52" s="68"/>
      <c r="H52" s="198"/>
      <c r="I52" s="68"/>
      <c r="J52" s="68"/>
      <c r="K52" s="198"/>
      <c r="L52" s="70"/>
    </row>
    <row r="53" spans="2:12" ht="15" customHeight="1" x14ac:dyDescent="0.3">
      <c r="B53" s="64" t="s">
        <v>10</v>
      </c>
      <c r="C53" s="68">
        <f>RATE(2023-2010,,-C10,C23)</f>
        <v>2.8935581317082865E-2</v>
      </c>
      <c r="D53" s="68">
        <f>RATE(2023-2010,,-D10,D23)</f>
        <v>3.0506314676107749E-2</v>
      </c>
      <c r="E53" s="68"/>
      <c r="F53" s="68">
        <f t="shared" ref="F53:G53" si="0">RATE(2023-2010,,-F10,F23)</f>
        <v>1.6581165786953206E-2</v>
      </c>
      <c r="G53" s="68">
        <f t="shared" si="0"/>
        <v>1.7743178209732497E-2</v>
      </c>
      <c r="H53" s="68"/>
      <c r="I53" s="68">
        <f t="shared" ref="I53:J53" si="1">RATE(2023-2010,,-I10,I23)</f>
        <v>2.5116050602479078E-2</v>
      </c>
      <c r="J53" s="68">
        <f t="shared" si="1"/>
        <v>2.658312498102278E-2</v>
      </c>
      <c r="K53" s="68"/>
      <c r="L53" s="70"/>
    </row>
    <row r="54" spans="2:12" ht="15" customHeight="1" x14ac:dyDescent="0.3">
      <c r="B54" s="66" t="s">
        <v>2</v>
      </c>
      <c r="C54" s="69">
        <f>RATE(2024-2023,,-C23,C26)</f>
        <v>4.2096182959442827E-2</v>
      </c>
      <c r="D54" s="69">
        <f>RATE(2024-2023,,-D23,D26)</f>
        <v>5.0469817162145526E-2</v>
      </c>
      <c r="E54" s="69"/>
      <c r="F54" s="69">
        <f t="shared" ref="F54:G54" si="2">RATE(2024-2023,,-F23,F26)</f>
        <v>0.13450318810764392</v>
      </c>
      <c r="G54" s="69">
        <f t="shared" si="2"/>
        <v>0.13283709241770281</v>
      </c>
      <c r="H54" s="69"/>
      <c r="I54" s="69">
        <f t="shared" ref="I54:J54" si="3">RATE(2024-2023,,-I23,I26)</f>
        <v>6.9016143369219435E-2</v>
      </c>
      <c r="J54" s="69">
        <f t="shared" si="3"/>
        <v>7.4277509725926574E-2</v>
      </c>
      <c r="K54" s="69"/>
      <c r="L54" s="70"/>
    </row>
    <row r="55" spans="2:12" ht="15" customHeight="1" x14ac:dyDescent="0.3">
      <c r="B55" s="64" t="s">
        <v>3</v>
      </c>
      <c r="C55" s="68">
        <f>RATE(2034-2024,,-C26,C38)</f>
        <v>2.1915170726178591E-2</v>
      </c>
      <c r="D55" s="68">
        <f>RATE(2034-2024,,-D26,D38)</f>
        <v>2.3632696486682852E-2</v>
      </c>
      <c r="E55" s="68"/>
      <c r="F55" s="68">
        <f t="shared" ref="F55:G55" si="4">RATE(2034-2024,,-F26,F38)</f>
        <v>2.8373218914875604E-2</v>
      </c>
      <c r="G55" s="68">
        <f t="shared" si="4"/>
        <v>2.8940530859267715E-2</v>
      </c>
      <c r="H55" s="68"/>
      <c r="I55" s="68">
        <f t="shared" ref="I55:J55" si="5">RATE(2034-2024,,-I26,I38)</f>
        <v>2.3951172042863008E-2</v>
      </c>
      <c r="J55" s="68">
        <f t="shared" si="5"/>
        <v>2.5276861048186824E-2</v>
      </c>
      <c r="K55" s="68"/>
      <c r="L55" s="70"/>
    </row>
    <row r="56" spans="2:12" ht="15" customHeight="1" x14ac:dyDescent="0.3">
      <c r="B56" s="66" t="s">
        <v>4</v>
      </c>
      <c r="C56" s="69">
        <f>RATE(2044-2024,,-C26,C50)</f>
        <v>2.4766039783849062E-2</v>
      </c>
      <c r="D56" s="69">
        <f>RATE(2044-2024,,-D26,D50)</f>
        <v>2.5837501669973038E-2</v>
      </c>
      <c r="E56" s="69"/>
      <c r="F56" s="69">
        <f t="shared" ref="F56:G56" si="6">RATE(2044-2024,,-F26,F50)</f>
        <v>2.768789318043607E-2</v>
      </c>
      <c r="G56" s="69">
        <f t="shared" si="6"/>
        <v>2.8050878665825091E-2</v>
      </c>
      <c r="H56" s="69"/>
      <c r="I56" s="69">
        <f t="shared" ref="I56:J56" si="7">RATE(2044-2024,,-I26,I50)</f>
        <v>2.5686373488805106E-2</v>
      </c>
      <c r="J56" s="69">
        <f t="shared" si="7"/>
        <v>2.6521792055163376E-2</v>
      </c>
      <c r="K56" s="69"/>
      <c r="L56" s="70"/>
    </row>
    <row r="57" spans="2:12" ht="15" customHeight="1" x14ac:dyDescent="0.3">
      <c r="B57" s="52" t="s">
        <v>66</v>
      </c>
      <c r="C57" s="39"/>
      <c r="D57" s="39"/>
      <c r="E57" s="39"/>
      <c r="F57" s="39"/>
      <c r="G57" s="39"/>
      <c r="H57" s="39"/>
      <c r="I57" s="39"/>
      <c r="J57" s="39"/>
      <c r="K57" s="39"/>
    </row>
    <row r="58" spans="2:12" x14ac:dyDescent="0.3">
      <c r="B58" s="245"/>
      <c r="C58" s="57"/>
      <c r="D58" s="57"/>
      <c r="E58" s="57"/>
      <c r="F58" s="57"/>
      <c r="G58" s="57"/>
      <c r="H58" s="57"/>
      <c r="I58" s="57"/>
      <c r="J58" s="5"/>
      <c r="K58" s="5"/>
    </row>
    <row r="59" spans="2:12" x14ac:dyDescent="0.3">
      <c r="B59" s="28"/>
      <c r="C59" s="5"/>
      <c r="D59" s="5"/>
      <c r="E59" s="5"/>
      <c r="F59" s="5"/>
      <c r="G59" s="5"/>
      <c r="H59" s="5"/>
      <c r="I59" s="5"/>
      <c r="J59" s="5"/>
      <c r="K59" s="5"/>
    </row>
    <row r="60" spans="2:12" x14ac:dyDescent="0.3">
      <c r="B60" s="28"/>
      <c r="C60" s="5"/>
      <c r="D60" s="5"/>
      <c r="E60" s="5"/>
      <c r="F60" s="5"/>
      <c r="G60" s="5"/>
      <c r="H60" s="5"/>
      <c r="I60" s="5"/>
      <c r="J60" s="5"/>
      <c r="K60" s="5"/>
    </row>
  </sheetData>
  <printOptions horizontalCentered="1"/>
  <pageMargins left="0.7" right="0.7" top="0.75" bottom="0.75" header="0.3" footer="0.3"/>
  <pageSetup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B1:K59"/>
  <sheetViews>
    <sheetView showGridLines="0" zoomScale="70" zoomScaleNormal="70" workbookViewId="0">
      <pane ySplit="10" topLeftCell="A22" activePane="bottomLeft" state="frozen"/>
      <selection pane="bottomLeft" activeCell="J1" sqref="J1"/>
    </sheetView>
  </sheetViews>
  <sheetFormatPr defaultColWidth="9.109375" defaultRowHeight="13.8" x14ac:dyDescent="0.3"/>
  <cols>
    <col min="1" max="1" width="9.109375" style="3"/>
    <col min="2" max="2" width="17.5546875" style="5" customWidth="1"/>
    <col min="3" max="6" width="18.5546875" style="5" customWidth="1"/>
    <col min="7" max="9" width="9.109375" style="5"/>
    <col min="10" max="16384" width="9.109375" style="3"/>
  </cols>
  <sheetData>
    <row r="1" spans="2:11" ht="18" x14ac:dyDescent="0.35">
      <c r="B1" s="10" t="s">
        <v>67</v>
      </c>
      <c r="C1" s="10"/>
      <c r="D1" s="10"/>
      <c r="E1" s="10"/>
      <c r="F1" s="10"/>
      <c r="J1" s="2"/>
    </row>
    <row r="2" spans="2:11" ht="14.4" x14ac:dyDescent="0.3">
      <c r="B2" s="6"/>
      <c r="C2" s="6"/>
      <c r="D2" s="6"/>
      <c r="E2" s="6"/>
      <c r="F2" s="6"/>
      <c r="J2" s="2"/>
    </row>
    <row r="3" spans="2:11" ht="21" x14ac:dyDescent="0.4">
      <c r="B3" s="11" t="s">
        <v>65</v>
      </c>
      <c r="C3" s="6"/>
      <c r="D3" s="6"/>
      <c r="E3" s="6"/>
      <c r="F3" s="6"/>
    </row>
    <row r="4" spans="2:11" s="1" customFormat="1" ht="9.75" customHeight="1" x14ac:dyDescent="0.3">
      <c r="B4" s="35"/>
      <c r="C4" s="34"/>
      <c r="D4" s="34"/>
      <c r="E4" s="33"/>
      <c r="F4" s="33"/>
      <c r="G4" s="33"/>
      <c r="H4" s="15"/>
      <c r="I4" s="15"/>
    </row>
    <row r="5" spans="2:11" ht="24" customHeight="1" x14ac:dyDescent="0.4">
      <c r="B5" s="11" t="s">
        <v>68</v>
      </c>
      <c r="C5" s="11"/>
      <c r="D5" s="11"/>
      <c r="E5" s="11"/>
      <c r="F5" s="11"/>
    </row>
    <row r="6" spans="2:11" ht="24" customHeight="1" x14ac:dyDescent="0.3">
      <c r="B6" s="117"/>
      <c r="C6" s="94"/>
      <c r="D6" s="94"/>
      <c r="E6" s="94"/>
      <c r="F6" s="94"/>
      <c r="G6" s="96"/>
      <c r="H6" s="96"/>
      <c r="I6" s="96"/>
    </row>
    <row r="7" spans="2:11" ht="18" customHeight="1" x14ac:dyDescent="0.3">
      <c r="B7" s="200"/>
      <c r="C7" s="252" t="s">
        <v>69</v>
      </c>
      <c r="D7" s="252"/>
      <c r="E7" s="252"/>
      <c r="F7" s="252"/>
      <c r="G7" s="96"/>
      <c r="H7" s="96"/>
      <c r="I7" s="96"/>
    </row>
    <row r="8" spans="2:11" ht="18" customHeight="1" x14ac:dyDescent="0.3">
      <c r="B8" s="200" t="s">
        <v>7</v>
      </c>
      <c r="C8" s="98" t="s">
        <v>34</v>
      </c>
      <c r="D8" s="98" t="s">
        <v>35</v>
      </c>
      <c r="E8" s="98" t="s">
        <v>36</v>
      </c>
      <c r="F8" s="98" t="s">
        <v>19</v>
      </c>
      <c r="G8" s="96"/>
      <c r="H8" s="96"/>
      <c r="I8" s="96"/>
    </row>
    <row r="9" spans="2:11" ht="15" customHeight="1" x14ac:dyDescent="0.3">
      <c r="B9" s="53" t="s">
        <v>0</v>
      </c>
      <c r="C9" s="201"/>
      <c r="D9" s="202"/>
      <c r="E9" s="202"/>
      <c r="F9" s="203"/>
      <c r="G9" s="96"/>
      <c r="H9" s="96"/>
      <c r="I9" s="96"/>
    </row>
    <row r="10" spans="2:11" ht="15" customHeight="1" x14ac:dyDescent="0.3">
      <c r="B10" s="63">
        <v>2010</v>
      </c>
      <c r="C10" s="204">
        <v>24.500473000000003</v>
      </c>
      <c r="D10" s="204">
        <v>37.200347000000001</v>
      </c>
      <c r="E10" s="204">
        <v>12.917922000000001</v>
      </c>
      <c r="F10" s="91">
        <f>SUM(C10:E10)</f>
        <v>74.618742000000012</v>
      </c>
      <c r="G10" s="96"/>
      <c r="H10" s="96"/>
      <c r="I10" s="96"/>
      <c r="J10" s="204"/>
      <c r="K10" s="91"/>
    </row>
    <row r="11" spans="2:11" ht="15" customHeight="1" x14ac:dyDescent="0.3">
      <c r="B11" s="62">
        <v>2011</v>
      </c>
      <c r="C11" s="188">
        <v>25.292234000000001</v>
      </c>
      <c r="D11" s="188">
        <v>39.819803999999998</v>
      </c>
      <c r="E11" s="188">
        <v>13.519474000000001</v>
      </c>
      <c r="F11" s="92">
        <f t="shared" ref="F11:F50" si="0">SUM(C11:E11)</f>
        <v>78.631512000000001</v>
      </c>
      <c r="G11" s="96"/>
      <c r="H11" s="96"/>
      <c r="I11" s="96"/>
      <c r="J11" s="204"/>
      <c r="K11" s="91"/>
    </row>
    <row r="12" spans="2:11" ht="15" customHeight="1" x14ac:dyDescent="0.3">
      <c r="B12" s="63">
        <v>2012</v>
      </c>
      <c r="C12" s="204">
        <v>24.770244999999999</v>
      </c>
      <c r="D12" s="204">
        <v>41.035668000000001</v>
      </c>
      <c r="E12" s="204">
        <v>14.04434</v>
      </c>
      <c r="F12" s="91">
        <f t="shared" si="0"/>
        <v>79.850253000000009</v>
      </c>
      <c r="G12" s="96"/>
      <c r="H12" s="96"/>
      <c r="I12" s="96"/>
      <c r="J12" s="204"/>
      <c r="K12" s="91"/>
    </row>
    <row r="13" spans="2:11" ht="15" customHeight="1" x14ac:dyDescent="0.3">
      <c r="B13" s="62">
        <v>2013</v>
      </c>
      <c r="C13" s="188">
        <v>24.815636999999999</v>
      </c>
      <c r="D13" s="188">
        <v>42.987000000000002</v>
      </c>
      <c r="E13" s="188">
        <v>14.375553</v>
      </c>
      <c r="F13" s="92">
        <f t="shared" si="0"/>
        <v>82.178190000000001</v>
      </c>
      <c r="G13" s="96"/>
      <c r="H13" s="96"/>
      <c r="I13" s="96"/>
      <c r="J13" s="204"/>
      <c r="K13" s="91"/>
    </row>
    <row r="14" spans="2:11" ht="15" customHeight="1" x14ac:dyDescent="0.3">
      <c r="B14" s="63">
        <v>2014</v>
      </c>
      <c r="C14" s="204">
        <v>24.963491000000001</v>
      </c>
      <c r="D14" s="204">
        <v>46.198044000000003</v>
      </c>
      <c r="E14" s="204">
        <v>13.959796000000001</v>
      </c>
      <c r="F14" s="91">
        <f t="shared" si="0"/>
        <v>85.121330999999998</v>
      </c>
      <c r="G14" s="96"/>
      <c r="H14" s="96"/>
      <c r="I14" s="96"/>
      <c r="J14" s="204"/>
      <c r="K14" s="91"/>
    </row>
    <row r="15" spans="2:11" ht="15" customHeight="1" x14ac:dyDescent="0.3">
      <c r="B15" s="62">
        <v>2015</v>
      </c>
      <c r="C15" s="188">
        <v>24.634522</v>
      </c>
      <c r="D15" s="188">
        <v>48.574461999999997</v>
      </c>
      <c r="E15" s="188">
        <v>13.966248999999999</v>
      </c>
      <c r="F15" s="92">
        <f t="shared" si="0"/>
        <v>87.175233000000006</v>
      </c>
      <c r="G15" s="96"/>
      <c r="H15" s="96"/>
      <c r="I15" s="96"/>
      <c r="J15" s="204"/>
      <c r="K15" s="91"/>
    </row>
    <row r="16" spans="2:11" ht="15" customHeight="1" x14ac:dyDescent="0.3">
      <c r="B16" s="63">
        <v>2016</v>
      </c>
      <c r="C16" s="204">
        <v>24.383898000000002</v>
      </c>
      <c r="D16" s="204">
        <v>51.464372000000004</v>
      </c>
      <c r="E16" s="204">
        <v>14.045412000000001</v>
      </c>
      <c r="F16" s="91">
        <f t="shared" si="0"/>
        <v>89.893682000000013</v>
      </c>
      <c r="G16" s="96"/>
      <c r="H16" s="96"/>
      <c r="I16" s="205"/>
      <c r="J16" s="204"/>
      <c r="K16" s="91"/>
    </row>
    <row r="17" spans="2:11" ht="15" customHeight="1" x14ac:dyDescent="0.3">
      <c r="B17" s="66">
        <v>2017</v>
      </c>
      <c r="C17" s="188">
        <v>24.842496999999998</v>
      </c>
      <c r="D17" s="188">
        <v>54.716980999999997</v>
      </c>
      <c r="E17" s="188">
        <v>13.934381999999999</v>
      </c>
      <c r="F17" s="92">
        <f t="shared" si="0"/>
        <v>93.493859999999998</v>
      </c>
      <c r="G17" s="96"/>
      <c r="H17" s="96"/>
      <c r="I17" s="205"/>
      <c r="J17" s="204"/>
      <c r="K17" s="91"/>
    </row>
    <row r="18" spans="2:11" ht="15" customHeight="1" x14ac:dyDescent="0.3">
      <c r="B18" s="64">
        <v>2018</v>
      </c>
      <c r="C18" s="204">
        <v>26.047359</v>
      </c>
      <c r="D18" s="204">
        <v>56.876315000000005</v>
      </c>
      <c r="E18" s="204">
        <v>13.326002000000001</v>
      </c>
      <c r="F18" s="91">
        <f t="shared" si="0"/>
        <v>96.249676000000008</v>
      </c>
      <c r="G18" s="96"/>
      <c r="H18" s="96"/>
      <c r="I18" s="205"/>
      <c r="J18" s="204"/>
      <c r="K18" s="91"/>
    </row>
    <row r="19" spans="2:11" ht="15" customHeight="1" x14ac:dyDescent="0.3">
      <c r="B19" s="66">
        <v>2019</v>
      </c>
      <c r="C19" s="188">
        <v>27.861117999999998</v>
      </c>
      <c r="D19" s="188">
        <v>59.153134999999999</v>
      </c>
      <c r="E19" s="188">
        <v>13.212702</v>
      </c>
      <c r="F19" s="92">
        <f t="shared" si="0"/>
        <v>100.226955</v>
      </c>
      <c r="G19" s="96"/>
      <c r="H19" s="96"/>
      <c r="I19" s="205"/>
      <c r="J19" s="204"/>
      <c r="K19" s="91"/>
    </row>
    <row r="20" spans="2:11" ht="15" customHeight="1" x14ac:dyDescent="0.3">
      <c r="B20" s="299">
        <v>2020</v>
      </c>
      <c r="C20" s="321">
        <v>10.835388</v>
      </c>
      <c r="D20" s="321">
        <v>30.326214</v>
      </c>
      <c r="E20" s="321">
        <v>5.5686279999999995</v>
      </c>
      <c r="F20" s="305">
        <f t="shared" si="0"/>
        <v>46.730229999999999</v>
      </c>
      <c r="G20" s="96"/>
      <c r="H20" s="96"/>
      <c r="I20" s="205"/>
      <c r="J20" s="204"/>
      <c r="K20" s="91"/>
    </row>
    <row r="21" spans="2:11" ht="15" customHeight="1" x14ac:dyDescent="0.3">
      <c r="B21" s="66">
        <v>2021</v>
      </c>
      <c r="C21" s="188">
        <v>5.7350699999999994</v>
      </c>
      <c r="D21" s="188">
        <v>40.900008</v>
      </c>
      <c r="E21" s="188">
        <v>0.76562399999999997</v>
      </c>
      <c r="F21" s="92">
        <f t="shared" si="0"/>
        <v>47.400702000000003</v>
      </c>
      <c r="G21" s="96"/>
      <c r="H21" s="269"/>
      <c r="I21" s="205"/>
      <c r="J21" s="204"/>
      <c r="K21" s="91"/>
    </row>
    <row r="22" spans="2:11" ht="15" customHeight="1" x14ac:dyDescent="0.3">
      <c r="B22" s="64">
        <v>2022</v>
      </c>
      <c r="C22" s="204">
        <v>22.62161</v>
      </c>
      <c r="D22" s="204">
        <v>63.337127000000002</v>
      </c>
      <c r="E22" s="204">
        <v>2.563313</v>
      </c>
      <c r="F22" s="91">
        <f t="shared" si="0"/>
        <v>88.522049999999993</v>
      </c>
      <c r="G22" s="96"/>
      <c r="H22" s="96"/>
      <c r="I22" s="205"/>
    </row>
    <row r="23" spans="2:11" ht="15" customHeight="1" x14ac:dyDescent="0.3">
      <c r="B23" s="66" t="s">
        <v>1</v>
      </c>
      <c r="C23" s="188">
        <v>31.831981999999993</v>
      </c>
      <c r="D23" s="188">
        <v>69.718136000000001</v>
      </c>
      <c r="E23" s="188">
        <v>7.4009040000000006</v>
      </c>
      <c r="F23" s="92">
        <f>SUM(C23:E23)</f>
        <v>108.95102199999999</v>
      </c>
      <c r="G23" s="96"/>
      <c r="H23" s="96"/>
      <c r="I23" s="205"/>
      <c r="J23" s="338"/>
      <c r="K23" s="338"/>
    </row>
    <row r="24" spans="2:11" ht="10.35" customHeight="1" x14ac:dyDescent="0.3">
      <c r="B24" s="65"/>
      <c r="C24" s="206"/>
      <c r="D24" s="206"/>
      <c r="E24" s="207"/>
      <c r="F24" s="89"/>
      <c r="G24" s="96"/>
      <c r="H24" s="96"/>
      <c r="I24" s="205"/>
    </row>
    <row r="25" spans="2:11" ht="15" customHeight="1" x14ac:dyDescent="0.3">
      <c r="B25" s="53" t="s">
        <v>8</v>
      </c>
      <c r="C25" s="208"/>
      <c r="D25" s="208"/>
      <c r="E25" s="208"/>
      <c r="F25" s="91"/>
      <c r="G25" s="96"/>
      <c r="H25" s="96"/>
      <c r="I25" s="205"/>
    </row>
    <row r="26" spans="2:11" ht="15" customHeight="1" x14ac:dyDescent="0.3">
      <c r="B26" s="340">
        <v>2024</v>
      </c>
      <c r="C26" s="345">
        <v>34.182403238741891</v>
      </c>
      <c r="D26" s="345">
        <v>72.360181001115095</v>
      </c>
      <c r="E26" s="345">
        <v>11.334720448674354</v>
      </c>
      <c r="F26" s="359">
        <f t="shared" si="0"/>
        <v>117.87730468853132</v>
      </c>
      <c r="G26" s="96"/>
      <c r="H26" s="96"/>
      <c r="I26" s="205"/>
      <c r="J26" s="338"/>
      <c r="K26" s="338"/>
    </row>
    <row r="27" spans="2:11" ht="10.35" customHeight="1" x14ac:dyDescent="0.3">
      <c r="B27" s="64"/>
      <c r="C27" s="204"/>
      <c r="D27" s="204"/>
      <c r="E27" s="204"/>
      <c r="F27" s="91"/>
      <c r="G27" s="96"/>
      <c r="H27" s="96"/>
      <c r="I27" s="205"/>
      <c r="J27" s="338"/>
      <c r="K27" s="338"/>
    </row>
    <row r="28" spans="2:11" ht="15" customHeight="1" x14ac:dyDescent="0.3">
      <c r="B28" s="66">
        <v>2025</v>
      </c>
      <c r="C28" s="188">
        <v>34.44305828508589</v>
      </c>
      <c r="D28" s="188">
        <v>73.895362837419697</v>
      </c>
      <c r="E28" s="188">
        <v>12.582072722114415</v>
      </c>
      <c r="F28" s="92">
        <f t="shared" si="0"/>
        <v>120.92049384462001</v>
      </c>
      <c r="G28" s="96"/>
      <c r="H28" s="96"/>
      <c r="I28" s="205"/>
      <c r="J28" s="338"/>
      <c r="K28" s="338"/>
    </row>
    <row r="29" spans="2:11" ht="15" customHeight="1" x14ac:dyDescent="0.3">
      <c r="B29" s="64">
        <v>2026</v>
      </c>
      <c r="C29" s="204">
        <v>35.021796126762766</v>
      </c>
      <c r="D29" s="204">
        <v>76.278652657248102</v>
      </c>
      <c r="E29" s="204">
        <v>12.881315304532341</v>
      </c>
      <c r="F29" s="91">
        <f t="shared" si="0"/>
        <v>124.1817640885432</v>
      </c>
      <c r="G29" s="96"/>
      <c r="H29" s="96"/>
      <c r="I29" s="205"/>
      <c r="J29" s="338"/>
      <c r="K29" s="338"/>
    </row>
    <row r="30" spans="2:11" ht="15" customHeight="1" x14ac:dyDescent="0.3">
      <c r="B30" s="66">
        <v>2027</v>
      </c>
      <c r="C30" s="188">
        <v>35.609109990778549</v>
      </c>
      <c r="D30" s="188">
        <v>79.19825588508786</v>
      </c>
      <c r="E30" s="188">
        <v>13.190202959588062</v>
      </c>
      <c r="F30" s="92">
        <f t="shared" si="0"/>
        <v>127.99756883545447</v>
      </c>
      <c r="G30" s="96"/>
      <c r="H30" s="96"/>
      <c r="I30" s="205"/>
      <c r="J30" s="338"/>
      <c r="K30" s="338"/>
    </row>
    <row r="31" spans="2:11" ht="15" customHeight="1" x14ac:dyDescent="0.3">
      <c r="B31" s="64">
        <v>2028</v>
      </c>
      <c r="C31" s="204">
        <v>36.181353502856936</v>
      </c>
      <c r="D31" s="204">
        <v>82.467364027433348</v>
      </c>
      <c r="E31" s="204">
        <v>13.511918123003731</v>
      </c>
      <c r="F31" s="91">
        <f t="shared" si="0"/>
        <v>132.16063565329401</v>
      </c>
      <c r="G31" s="96"/>
      <c r="H31" s="96"/>
      <c r="I31" s="205"/>
      <c r="J31" s="338"/>
      <c r="K31" s="338"/>
    </row>
    <row r="32" spans="2:11" ht="15" customHeight="1" x14ac:dyDescent="0.3">
      <c r="B32" s="66">
        <v>2029</v>
      </c>
      <c r="C32" s="188">
        <v>36.744703875011943</v>
      </c>
      <c r="D32" s="188">
        <v>85.770594202184967</v>
      </c>
      <c r="E32" s="188">
        <v>13.843034335997862</v>
      </c>
      <c r="F32" s="92">
        <f t="shared" si="0"/>
        <v>136.35833241319477</v>
      </c>
      <c r="G32" s="96"/>
      <c r="H32" s="96"/>
      <c r="I32" s="205"/>
      <c r="J32" s="338"/>
      <c r="K32" s="338"/>
    </row>
    <row r="33" spans="2:11" ht="10.35" customHeight="1" x14ac:dyDescent="0.3">
      <c r="B33" s="64"/>
      <c r="C33" s="204"/>
      <c r="D33" s="204"/>
      <c r="E33" s="204"/>
      <c r="F33" s="91"/>
      <c r="G33" s="96"/>
      <c r="H33" s="96"/>
      <c r="I33" s="205"/>
      <c r="J33" s="338"/>
      <c r="K33" s="338"/>
    </row>
    <row r="34" spans="2:11" ht="15" customHeight="1" x14ac:dyDescent="0.3">
      <c r="B34" s="64">
        <v>2030</v>
      </c>
      <c r="C34" s="204">
        <v>37.355555848989091</v>
      </c>
      <c r="D34" s="204">
        <v>89.209462831815628</v>
      </c>
      <c r="E34" s="204">
        <v>14.175233312122838</v>
      </c>
      <c r="F34" s="91">
        <f t="shared" si="0"/>
        <v>140.74025199292754</v>
      </c>
      <c r="G34" s="96"/>
      <c r="H34" s="96"/>
      <c r="I34" s="205"/>
      <c r="J34" s="338"/>
      <c r="K34" s="338"/>
    </row>
    <row r="35" spans="2:11" ht="15" customHeight="1" x14ac:dyDescent="0.3">
      <c r="B35" s="66">
        <v>2031</v>
      </c>
      <c r="C35" s="188">
        <v>37.962137534700389</v>
      </c>
      <c r="D35" s="188">
        <v>92.760089258461278</v>
      </c>
      <c r="E35" s="188">
        <v>14.507963878105384</v>
      </c>
      <c r="F35" s="92">
        <f t="shared" si="0"/>
        <v>145.23019067126705</v>
      </c>
      <c r="G35" s="96"/>
      <c r="H35" s="96"/>
      <c r="I35" s="205"/>
      <c r="J35" s="338"/>
      <c r="K35" s="338"/>
    </row>
    <row r="36" spans="2:11" ht="15" customHeight="1" x14ac:dyDescent="0.3">
      <c r="B36" s="64">
        <v>2032</v>
      </c>
      <c r="C36" s="204">
        <v>38.603482355725276</v>
      </c>
      <c r="D36" s="204">
        <v>96.452827428384012</v>
      </c>
      <c r="E36" s="204">
        <v>14.855611786408264</v>
      </c>
      <c r="F36" s="91">
        <f t="shared" si="0"/>
        <v>149.91192157051756</v>
      </c>
      <c r="G36" s="96"/>
      <c r="H36" s="96"/>
      <c r="I36" s="205"/>
      <c r="J36" s="338"/>
      <c r="K36" s="338"/>
    </row>
    <row r="37" spans="2:11" ht="15" customHeight="1" x14ac:dyDescent="0.3">
      <c r="B37" s="66">
        <v>2033</v>
      </c>
      <c r="C37" s="188">
        <v>39.278804713959154</v>
      </c>
      <c r="D37" s="188">
        <v>100.38990718857077</v>
      </c>
      <c r="E37" s="188">
        <v>15.210971343307133</v>
      </c>
      <c r="F37" s="92">
        <f t="shared" si="0"/>
        <v>154.87968324583707</v>
      </c>
      <c r="G37" s="96"/>
      <c r="H37" s="96"/>
      <c r="I37" s="205"/>
    </row>
    <row r="38" spans="2:11" ht="15" customHeight="1" x14ac:dyDescent="0.3">
      <c r="B38" s="64">
        <v>2034</v>
      </c>
      <c r="C38" s="204">
        <v>39.992823768126541</v>
      </c>
      <c r="D38" s="204">
        <v>104.45273822629824</v>
      </c>
      <c r="E38" s="204">
        <v>15.573140358929635</v>
      </c>
      <c r="F38" s="91">
        <f t="shared" si="0"/>
        <v>160.01870235335443</v>
      </c>
      <c r="G38" s="96"/>
      <c r="H38" s="96"/>
      <c r="I38" s="205"/>
    </row>
    <row r="39" spans="2:11" ht="10.35" customHeight="1" x14ac:dyDescent="0.3">
      <c r="B39" s="67"/>
      <c r="C39" s="207"/>
      <c r="D39" s="207"/>
      <c r="E39" s="207"/>
      <c r="F39" s="89"/>
      <c r="G39" s="96"/>
      <c r="H39" s="96"/>
      <c r="I39" s="205"/>
      <c r="J39" s="338"/>
      <c r="K39" s="338"/>
    </row>
    <row r="40" spans="2:11" ht="15" customHeight="1" x14ac:dyDescent="0.3">
      <c r="B40" s="66">
        <v>2035</v>
      </c>
      <c r="C40" s="188">
        <v>40.703560352706432</v>
      </c>
      <c r="D40" s="188">
        <v>108.51259760475298</v>
      </c>
      <c r="E40" s="188">
        <v>15.947031303442257</v>
      </c>
      <c r="F40" s="92">
        <f t="shared" si="0"/>
        <v>165.16318926090167</v>
      </c>
      <c r="G40" s="96"/>
      <c r="H40" s="96"/>
      <c r="I40" s="205"/>
    </row>
    <row r="41" spans="2:11" ht="15" customHeight="1" x14ac:dyDescent="0.3">
      <c r="B41" s="64">
        <v>2036</v>
      </c>
      <c r="C41" s="204">
        <v>41.421692578999583</v>
      </c>
      <c r="D41" s="204">
        <v>112.66926456333618</v>
      </c>
      <c r="E41" s="204">
        <v>16.327294240436522</v>
      </c>
      <c r="F41" s="91">
        <f t="shared" si="0"/>
        <v>170.41825138277227</v>
      </c>
      <c r="G41" s="96"/>
      <c r="H41" s="96"/>
      <c r="I41" s="205"/>
    </row>
    <row r="42" spans="2:11" ht="15" customHeight="1" x14ac:dyDescent="0.3">
      <c r="B42" s="66">
        <v>2037</v>
      </c>
      <c r="C42" s="188">
        <v>42.144418166923344</v>
      </c>
      <c r="D42" s="188">
        <v>116.90725150293066</v>
      </c>
      <c r="E42" s="188">
        <v>16.71565742491374</v>
      </c>
      <c r="F42" s="92">
        <f t="shared" si="0"/>
        <v>175.76732709476772</v>
      </c>
      <c r="G42" s="96"/>
      <c r="H42" s="96"/>
      <c r="I42" s="209"/>
    </row>
    <row r="43" spans="2:11" ht="15" customHeight="1" x14ac:dyDescent="0.3">
      <c r="B43" s="64">
        <v>2038</v>
      </c>
      <c r="C43" s="204">
        <v>42.884809205743821</v>
      </c>
      <c r="D43" s="204">
        <v>121.26737419934911</v>
      </c>
      <c r="E43" s="204">
        <v>17.110450349489451</v>
      </c>
      <c r="F43" s="91">
        <f t="shared" si="0"/>
        <v>181.26263375458237</v>
      </c>
      <c r="G43" s="96"/>
      <c r="H43" s="96"/>
      <c r="I43" s="209"/>
    </row>
    <row r="44" spans="2:11" ht="15" customHeight="1" x14ac:dyDescent="0.3">
      <c r="B44" s="66">
        <v>2039</v>
      </c>
      <c r="C44" s="188">
        <v>43.635314440437895</v>
      </c>
      <c r="D44" s="188">
        <v>125.75074251798047</v>
      </c>
      <c r="E44" s="188">
        <v>17.505267282275589</v>
      </c>
      <c r="F44" s="92">
        <f t="shared" si="0"/>
        <v>186.89132424069393</v>
      </c>
      <c r="G44" s="96"/>
      <c r="H44" s="96"/>
      <c r="I44" s="96"/>
    </row>
    <row r="45" spans="2:11" ht="10.35" customHeight="1" x14ac:dyDescent="0.3">
      <c r="B45" s="64"/>
      <c r="C45" s="204"/>
      <c r="D45" s="204"/>
      <c r="E45" s="204"/>
      <c r="F45" s="91"/>
      <c r="G45" s="96"/>
      <c r="H45" s="96"/>
      <c r="I45" s="205"/>
      <c r="J45" s="338"/>
      <c r="K45" s="338"/>
    </row>
    <row r="46" spans="2:11" ht="15" customHeight="1" x14ac:dyDescent="0.3">
      <c r="B46" s="64">
        <v>2040</v>
      </c>
      <c r="C46" s="204">
        <v>44.41145734793075</v>
      </c>
      <c r="D46" s="204">
        <v>130.31682922732205</v>
      </c>
      <c r="E46" s="204">
        <v>17.910265954431043</v>
      </c>
      <c r="F46" s="91">
        <f t="shared" si="0"/>
        <v>192.63855252968386</v>
      </c>
      <c r="G46" s="96"/>
      <c r="H46" s="96"/>
      <c r="I46" s="209"/>
    </row>
    <row r="47" spans="2:11" ht="15" customHeight="1" x14ac:dyDescent="0.3">
      <c r="B47" s="66">
        <v>2041</v>
      </c>
      <c r="C47" s="188">
        <v>45.198459837798666</v>
      </c>
      <c r="D47" s="188">
        <v>135.02812966122912</v>
      </c>
      <c r="E47" s="188">
        <v>18.323115410939852</v>
      </c>
      <c r="F47" s="92">
        <f t="shared" si="0"/>
        <v>198.54970490996766</v>
      </c>
      <c r="G47" s="96"/>
      <c r="H47" s="96"/>
      <c r="I47" s="209"/>
    </row>
    <row r="48" spans="2:11" ht="15" customHeight="1" x14ac:dyDescent="0.3">
      <c r="B48" s="64">
        <v>2042</v>
      </c>
      <c r="C48" s="204">
        <v>46.01970746959234</v>
      </c>
      <c r="D48" s="204">
        <v>139.86255650103286</v>
      </c>
      <c r="E48" s="204">
        <v>18.744428079655908</v>
      </c>
      <c r="F48" s="91">
        <f t="shared" si="0"/>
        <v>204.62669205028109</v>
      </c>
      <c r="G48" s="96"/>
      <c r="H48" s="96"/>
      <c r="I48" s="209"/>
    </row>
    <row r="49" spans="2:9" ht="15" customHeight="1" x14ac:dyDescent="0.3">
      <c r="B49" s="66">
        <v>2043</v>
      </c>
      <c r="C49" s="188">
        <v>46.848071829364528</v>
      </c>
      <c r="D49" s="188">
        <v>144.81315708643842</v>
      </c>
      <c r="E49" s="188">
        <v>19.176244632077839</v>
      </c>
      <c r="F49" s="92">
        <f t="shared" ref="F49" si="1">SUM(C49:E49)</f>
        <v>210.83747354788079</v>
      </c>
      <c r="G49" s="96"/>
      <c r="H49" s="96"/>
      <c r="I49" s="209"/>
    </row>
    <row r="50" spans="2:9" ht="15" customHeight="1" x14ac:dyDescent="0.3">
      <c r="B50" s="64">
        <v>2044</v>
      </c>
      <c r="C50" s="204">
        <v>47.681702927571244</v>
      </c>
      <c r="D50" s="204">
        <v>149.88637070693835</v>
      </c>
      <c r="E50" s="204">
        <v>19.620152449209424</v>
      </c>
      <c r="F50" s="91">
        <f t="shared" si="0"/>
        <v>217.18822608371903</v>
      </c>
      <c r="G50" s="96"/>
      <c r="H50" s="96"/>
      <c r="I50" s="209"/>
    </row>
    <row r="51" spans="2:9" ht="10.35" customHeight="1" x14ac:dyDescent="0.3">
      <c r="B51" s="67"/>
      <c r="C51" s="90"/>
      <c r="D51" s="90"/>
      <c r="E51" s="210"/>
      <c r="F51" s="90"/>
      <c r="G51" s="96"/>
      <c r="H51" s="96"/>
      <c r="I51" s="96"/>
    </row>
    <row r="52" spans="2:9" ht="15" customHeight="1" x14ac:dyDescent="0.3">
      <c r="B52" s="248" t="s">
        <v>9</v>
      </c>
      <c r="C52" s="81"/>
      <c r="D52" s="81"/>
      <c r="E52" s="81"/>
      <c r="F52" s="81"/>
      <c r="G52" s="96"/>
      <c r="H52" s="96"/>
      <c r="I52" s="96"/>
    </row>
    <row r="53" spans="2:9" ht="15" customHeight="1" x14ac:dyDescent="0.3">
      <c r="B53" s="64" t="s">
        <v>10</v>
      </c>
      <c r="C53" s="68">
        <f>RATE(2023-2010,,-C10,C23)</f>
        <v>2.0340966815549266E-2</v>
      </c>
      <c r="D53" s="68">
        <f t="shared" ref="D53:F53" si="2">RATE(2023-2010,,-D10,D23)</f>
        <v>4.9505022432070118E-2</v>
      </c>
      <c r="E53" s="68">
        <f t="shared" si="2"/>
        <v>-4.1942222121102345E-2</v>
      </c>
      <c r="F53" s="68">
        <f t="shared" si="2"/>
        <v>2.9543914305189767E-2</v>
      </c>
      <c r="G53" s="96"/>
      <c r="H53" s="96"/>
      <c r="I53" s="96"/>
    </row>
    <row r="54" spans="2:9" ht="15" customHeight="1" x14ac:dyDescent="0.3">
      <c r="B54" s="66" t="s">
        <v>2</v>
      </c>
      <c r="C54" s="69">
        <f>RATE(2024-2023,,-C23,C26)</f>
        <v>7.3838356616999168E-2</v>
      </c>
      <c r="D54" s="69">
        <f t="shared" ref="D54:F54" si="3">RATE(2024-2023,,-D23,D26)</f>
        <v>3.7896093508797961E-2</v>
      </c>
      <c r="E54" s="69">
        <f t="shared" si="3"/>
        <v>0.53153188430418141</v>
      </c>
      <c r="F54" s="69">
        <f t="shared" si="3"/>
        <v>8.192931580330963E-2</v>
      </c>
      <c r="G54" s="96"/>
      <c r="H54" s="96"/>
      <c r="I54" s="96"/>
    </row>
    <row r="55" spans="2:9" ht="15" customHeight="1" x14ac:dyDescent="0.3">
      <c r="B55" s="64" t="s">
        <v>3</v>
      </c>
      <c r="C55" s="68">
        <f>RATE(2034-2024,,-C26,C38)</f>
        <v>1.5822779772400476E-2</v>
      </c>
      <c r="D55" s="68">
        <f t="shared" ref="D55:F55" si="4">RATE(2034-2024,,-D26,D38)</f>
        <v>3.7389907397382037E-2</v>
      </c>
      <c r="E55" s="68">
        <f t="shared" si="4"/>
        <v>3.2277683211570138E-2</v>
      </c>
      <c r="F55" s="68">
        <f t="shared" si="4"/>
        <v>3.1036534651098947E-2</v>
      </c>
      <c r="G55" s="96"/>
      <c r="H55" s="96"/>
      <c r="I55" s="96"/>
    </row>
    <row r="56" spans="2:9" ht="15" customHeight="1" x14ac:dyDescent="0.3">
      <c r="B56" s="66" t="s">
        <v>4</v>
      </c>
      <c r="C56" s="69">
        <f>RATE(2044-2024,,-C26,C50)</f>
        <v>1.678108431752692E-2</v>
      </c>
      <c r="D56" s="69">
        <f t="shared" ref="D56:F56" si="5">RATE(2044-2024,,-D26,D50)</f>
        <v>3.7082067877809488E-2</v>
      </c>
      <c r="E56" s="69">
        <f t="shared" si="5"/>
        <v>2.7814116517007752E-2</v>
      </c>
      <c r="F56" s="69">
        <f t="shared" si="5"/>
        <v>3.102763042416402E-2</v>
      </c>
      <c r="G56" s="96"/>
      <c r="H56" s="96"/>
      <c r="I56" s="96"/>
    </row>
    <row r="57" spans="2:9" ht="15" customHeight="1" x14ac:dyDescent="0.3">
      <c r="B57" s="52" t="s">
        <v>63</v>
      </c>
      <c r="C57" s="40"/>
      <c r="D57" s="36"/>
      <c r="E57" s="36"/>
      <c r="F57" s="36"/>
    </row>
    <row r="58" spans="2:9" ht="14.4" x14ac:dyDescent="0.3">
      <c r="B58" s="57"/>
      <c r="C58" s="57"/>
      <c r="D58" s="57"/>
      <c r="E58" s="57"/>
      <c r="F58" s="57"/>
      <c r="G58" s="57"/>
      <c r="H58" s="57"/>
      <c r="I58" s="57"/>
    </row>
    <row r="59" spans="2:9" ht="14.4" x14ac:dyDescent="0.3">
      <c r="B59" s="57"/>
      <c r="C59" s="57"/>
      <c r="D59" s="57"/>
      <c r="E59" s="57"/>
      <c r="F59" s="57"/>
      <c r="G59" s="57"/>
      <c r="H59" s="57"/>
      <c r="I59" s="57"/>
    </row>
  </sheetData>
  <printOptions horizontalCentered="1"/>
  <pageMargins left="0.7" right="0.7" top="0.75" bottom="0.75" header="0.3" footer="0.3"/>
  <pageSetup scale="90" orientation="portrait" cellComments="asDisplayed" r:id="rId1"/>
  <headerFooter alignWithMargins="0"/>
  <ignoredErrors>
    <ignoredError sqref="F10:F22 F24:F32 F40:F44 F34:F38 F46:F5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B1:V59"/>
  <sheetViews>
    <sheetView showGridLines="0" zoomScale="70" zoomScaleNormal="70" workbookViewId="0">
      <pane ySplit="10" topLeftCell="A22" activePane="bottomLeft" state="frozen"/>
      <selection pane="bottomLeft" activeCell="R1" sqref="R1"/>
    </sheetView>
  </sheetViews>
  <sheetFormatPr defaultColWidth="9.109375" defaultRowHeight="13.8" x14ac:dyDescent="0.3"/>
  <cols>
    <col min="1" max="1" width="9.109375" style="3"/>
    <col min="2" max="2" width="17.5546875" style="5" customWidth="1"/>
    <col min="3" max="3" width="9.44140625" style="5" customWidth="1"/>
    <col min="4" max="4" width="11.5546875" style="5" bestFit="1" customWidth="1"/>
    <col min="5" max="5" width="9.44140625" style="5" customWidth="1"/>
    <col min="6" max="6" width="9.5546875" style="5" customWidth="1"/>
    <col min="7" max="7" width="9.44140625" style="5" customWidth="1"/>
    <col min="8" max="8" width="10.5546875" style="5" customWidth="1"/>
    <col min="9" max="9" width="9.44140625" style="5" customWidth="1"/>
    <col min="10" max="10" width="11.5546875" style="5" bestFit="1" customWidth="1"/>
    <col min="11" max="11" width="9.44140625" style="5" customWidth="1"/>
    <col min="12" max="12" width="10.44140625" style="5" bestFit="1" customWidth="1"/>
    <col min="13" max="13" width="17.6640625" style="5" customWidth="1"/>
    <col min="14" max="14" width="9.44140625" style="5" customWidth="1"/>
    <col min="15" max="15" width="9.109375" style="5" customWidth="1"/>
    <col min="16" max="16384" width="9.109375" style="3"/>
  </cols>
  <sheetData>
    <row r="1" spans="2:22" ht="18" x14ac:dyDescent="0.35">
      <c r="B1" s="16" t="s">
        <v>70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Q1" s="2"/>
    </row>
    <row r="2" spans="2:22" ht="9" customHeight="1" x14ac:dyDescent="0.3">
      <c r="B2" s="6"/>
      <c r="C2" s="6"/>
      <c r="D2" s="6"/>
      <c r="E2" s="6"/>
      <c r="F2" s="6"/>
      <c r="G2" s="6"/>
      <c r="H2" s="6"/>
      <c r="I2" s="6"/>
      <c r="J2" s="6"/>
      <c r="P2" s="5"/>
      <c r="Q2" s="2"/>
    </row>
    <row r="3" spans="2:22" ht="21" x14ac:dyDescent="0.4">
      <c r="B3" s="11" t="s">
        <v>65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22" ht="24.6" customHeight="1" x14ac:dyDescent="0.4">
      <c r="B4" s="11" t="s">
        <v>25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2:22" ht="24" customHeight="1" x14ac:dyDescent="0.4">
      <c r="B5" s="11" t="s">
        <v>71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2" ht="12" customHeight="1" x14ac:dyDescent="0.3">
      <c r="B6" s="117"/>
      <c r="C6" s="94"/>
      <c r="D6" s="94"/>
      <c r="E6" s="94"/>
      <c r="F6" s="94"/>
      <c r="G6" s="94"/>
      <c r="H6" s="94"/>
      <c r="I6" s="94"/>
      <c r="J6" s="94"/>
      <c r="K6" s="94"/>
      <c r="L6" s="96"/>
      <c r="M6" s="96"/>
      <c r="N6" s="96"/>
      <c r="O6" s="96"/>
    </row>
    <row r="7" spans="2:22" s="254" customFormat="1" ht="18" customHeight="1" x14ac:dyDescent="0.3">
      <c r="B7" s="259"/>
      <c r="C7" s="252" t="s">
        <v>34</v>
      </c>
      <c r="D7" s="252"/>
      <c r="E7" s="252"/>
      <c r="F7" s="256" t="s">
        <v>35</v>
      </c>
      <c r="G7" s="256"/>
      <c r="H7" s="256"/>
      <c r="I7" s="252" t="s">
        <v>36</v>
      </c>
      <c r="J7" s="252"/>
      <c r="K7" s="252"/>
      <c r="L7" s="256" t="s">
        <v>18</v>
      </c>
      <c r="M7" s="256"/>
      <c r="N7" s="256"/>
      <c r="O7" s="253"/>
    </row>
    <row r="8" spans="2:22" ht="32.1" customHeight="1" x14ac:dyDescent="0.3">
      <c r="B8" s="97" t="s">
        <v>7</v>
      </c>
      <c r="C8" s="79" t="s">
        <v>27</v>
      </c>
      <c r="D8" s="79" t="s">
        <v>28</v>
      </c>
      <c r="E8" s="79" t="s">
        <v>29</v>
      </c>
      <c r="F8" s="79" t="s">
        <v>27</v>
      </c>
      <c r="G8" s="79" t="s">
        <v>28</v>
      </c>
      <c r="H8" s="79" t="s">
        <v>29</v>
      </c>
      <c r="I8" s="79" t="s">
        <v>27</v>
      </c>
      <c r="J8" s="79" t="s">
        <v>28</v>
      </c>
      <c r="K8" s="79" t="s">
        <v>29</v>
      </c>
      <c r="L8" s="79" t="s">
        <v>27</v>
      </c>
      <c r="M8" s="79" t="s">
        <v>28</v>
      </c>
      <c r="N8" s="79" t="s">
        <v>29</v>
      </c>
      <c r="O8" s="96"/>
    </row>
    <row r="9" spans="2:22" ht="15" customHeight="1" x14ac:dyDescent="0.3">
      <c r="B9" s="53" t="s">
        <v>0</v>
      </c>
      <c r="C9" s="192"/>
      <c r="D9" s="193"/>
      <c r="E9" s="81"/>
      <c r="F9" s="194"/>
      <c r="G9" s="195"/>
      <c r="H9" s="81"/>
      <c r="I9" s="80"/>
      <c r="J9" s="196"/>
      <c r="K9" s="81"/>
      <c r="L9" s="81"/>
      <c r="M9" s="81"/>
      <c r="N9" s="81"/>
      <c r="O9" s="96"/>
    </row>
    <row r="10" spans="2:22" ht="15" customHeight="1" x14ac:dyDescent="0.3">
      <c r="B10" s="63">
        <v>2010</v>
      </c>
      <c r="C10" s="84">
        <v>130.94898882300001</v>
      </c>
      <c r="D10" s="84">
        <v>108.61001195099999</v>
      </c>
      <c r="E10" s="198">
        <v>82.940703038039516</v>
      </c>
      <c r="F10" s="84">
        <v>78.011475097000002</v>
      </c>
      <c r="G10" s="84">
        <v>61.756380372000002</v>
      </c>
      <c r="H10" s="198">
        <v>79.163200407647324</v>
      </c>
      <c r="I10" s="84">
        <v>70.492056395000006</v>
      </c>
      <c r="J10" s="84">
        <v>59.249350634000002</v>
      </c>
      <c r="K10" s="198">
        <v>84.051102583811925</v>
      </c>
      <c r="L10" s="84">
        <v>279.45252031500002</v>
      </c>
      <c r="M10" s="84">
        <v>229.61574295699998</v>
      </c>
      <c r="N10" s="198">
        <v>82.166280947538482</v>
      </c>
      <c r="O10" s="96"/>
      <c r="Q10" s="84"/>
      <c r="R10" s="84"/>
      <c r="S10" s="198"/>
      <c r="T10" s="84"/>
      <c r="U10" s="84"/>
      <c r="V10" s="198"/>
    </row>
    <row r="11" spans="2:22" ht="15" customHeight="1" x14ac:dyDescent="0.3">
      <c r="B11" s="62">
        <v>2011</v>
      </c>
      <c r="C11" s="82">
        <v>138.32561476999999</v>
      </c>
      <c r="D11" s="82">
        <v>111.65653639999999</v>
      </c>
      <c r="E11" s="197">
        <v>80.720072407164906</v>
      </c>
      <c r="F11" s="82">
        <v>82.454952994999999</v>
      </c>
      <c r="G11" s="82">
        <v>65.913756421000002</v>
      </c>
      <c r="H11" s="197">
        <v>79.939111025867618</v>
      </c>
      <c r="I11" s="82">
        <v>77.811050115</v>
      </c>
      <c r="J11" s="82">
        <v>63.635447637000006</v>
      </c>
      <c r="K11" s="197">
        <v>81.782018804463746</v>
      </c>
      <c r="L11" s="82">
        <v>298.59161788</v>
      </c>
      <c r="M11" s="82">
        <v>241.20574045800001</v>
      </c>
      <c r="N11" s="197">
        <v>80.781149240075919</v>
      </c>
      <c r="O11" s="96"/>
      <c r="Q11" s="84"/>
      <c r="R11" s="84"/>
      <c r="S11" s="198"/>
      <c r="T11" s="84"/>
      <c r="U11" s="84"/>
      <c r="V11" s="198"/>
    </row>
    <row r="12" spans="2:22" ht="15" customHeight="1" x14ac:dyDescent="0.3">
      <c r="B12" s="63">
        <v>2012</v>
      </c>
      <c r="C12" s="84">
        <v>132.30154585600002</v>
      </c>
      <c r="D12" s="84">
        <v>107.89174555700001</v>
      </c>
      <c r="E12" s="198">
        <v>81.549875217959894</v>
      </c>
      <c r="F12" s="84">
        <v>84.657734418000004</v>
      </c>
      <c r="G12" s="84">
        <v>68.456284773999997</v>
      </c>
      <c r="H12" s="198">
        <v>80.862410557782141</v>
      </c>
      <c r="I12" s="84">
        <v>80.968112533999999</v>
      </c>
      <c r="J12" s="84">
        <v>66.360956497999993</v>
      </c>
      <c r="K12" s="198">
        <v>81.959371931924196</v>
      </c>
      <c r="L12" s="84">
        <v>297.92739280800004</v>
      </c>
      <c r="M12" s="84">
        <v>242.70898682900003</v>
      </c>
      <c r="N12" s="198">
        <v>81.465817742182026</v>
      </c>
      <c r="O12" s="96"/>
      <c r="Q12" s="84"/>
      <c r="R12" s="84"/>
      <c r="S12" s="198"/>
      <c r="T12" s="84"/>
      <c r="U12" s="84"/>
      <c r="V12" s="198"/>
    </row>
    <row r="13" spans="2:22" ht="15" customHeight="1" x14ac:dyDescent="0.3">
      <c r="B13" s="62">
        <v>2013</v>
      </c>
      <c r="C13" s="82">
        <v>128.401709813</v>
      </c>
      <c r="D13" s="82">
        <v>107.01900346000001</v>
      </c>
      <c r="E13" s="197">
        <v>83.347023661802439</v>
      </c>
      <c r="F13" s="82">
        <v>89.744672532999999</v>
      </c>
      <c r="G13" s="82">
        <v>72.770560308</v>
      </c>
      <c r="H13" s="197">
        <v>81.086217436741492</v>
      </c>
      <c r="I13" s="82">
        <v>82.565356788000003</v>
      </c>
      <c r="J13" s="82">
        <v>68.623366059000006</v>
      </c>
      <c r="K13" s="197">
        <v>83.113994450725471</v>
      </c>
      <c r="L13" s="82">
        <v>300.71173913400003</v>
      </c>
      <c r="M13" s="82">
        <v>248.412929827</v>
      </c>
      <c r="N13" s="197">
        <v>82.60832468409383</v>
      </c>
      <c r="O13" s="96"/>
      <c r="Q13" s="84"/>
      <c r="R13" s="84"/>
      <c r="S13" s="198"/>
      <c r="T13" s="84"/>
      <c r="U13" s="84"/>
      <c r="V13" s="198"/>
    </row>
    <row r="14" spans="2:22" ht="15" customHeight="1" x14ac:dyDescent="0.3">
      <c r="B14" s="63">
        <v>2014</v>
      </c>
      <c r="C14" s="84">
        <v>132.05661361199998</v>
      </c>
      <c r="D14" s="84">
        <v>107.862381977</v>
      </c>
      <c r="E14" s="198">
        <v>81.678894397454499</v>
      </c>
      <c r="F14" s="84">
        <v>97.249702556999992</v>
      </c>
      <c r="G14" s="84">
        <v>78.368882971000005</v>
      </c>
      <c r="H14" s="198">
        <v>80.585216109084172</v>
      </c>
      <c r="I14" s="84">
        <v>83.584434567000002</v>
      </c>
      <c r="J14" s="84">
        <v>68.536474971000004</v>
      </c>
      <c r="K14" s="198">
        <v>81.996696306011643</v>
      </c>
      <c r="L14" s="84">
        <v>312.89075073599997</v>
      </c>
      <c r="M14" s="84">
        <v>254.76773991900001</v>
      </c>
      <c r="N14" s="198">
        <v>81.423864182536676</v>
      </c>
      <c r="O14" s="96"/>
      <c r="Q14" s="84"/>
      <c r="R14" s="84"/>
      <c r="S14" s="198"/>
      <c r="T14" s="84"/>
      <c r="U14" s="84"/>
      <c r="V14" s="198"/>
    </row>
    <row r="15" spans="2:22" ht="15" customHeight="1" x14ac:dyDescent="0.3">
      <c r="B15" s="62">
        <v>2015</v>
      </c>
      <c r="C15" s="82">
        <v>133.474203211</v>
      </c>
      <c r="D15" s="82">
        <v>106.818573206</v>
      </c>
      <c r="E15" s="197">
        <v>80.029376940454938</v>
      </c>
      <c r="F15" s="82">
        <v>101.02976867000001</v>
      </c>
      <c r="G15" s="82">
        <v>81.086662689000008</v>
      </c>
      <c r="H15" s="197">
        <v>80.260168618081821</v>
      </c>
      <c r="I15" s="82">
        <v>86.005272035000004</v>
      </c>
      <c r="J15" s="82">
        <v>70.946505017999996</v>
      </c>
      <c r="K15" s="197">
        <v>82.490879151138756</v>
      </c>
      <c r="L15" s="82">
        <v>320.509243916</v>
      </c>
      <c r="M15" s="82">
        <v>258.85174091300001</v>
      </c>
      <c r="N15" s="197">
        <v>80.762644393757526</v>
      </c>
      <c r="O15" s="96"/>
      <c r="Q15" s="84"/>
      <c r="R15" s="84"/>
      <c r="S15" s="198"/>
      <c r="T15" s="84"/>
      <c r="U15" s="84"/>
      <c r="V15" s="198"/>
    </row>
    <row r="16" spans="2:22" ht="15" customHeight="1" x14ac:dyDescent="0.3">
      <c r="B16" s="63">
        <v>2016</v>
      </c>
      <c r="C16" s="84">
        <v>134.15894931400001</v>
      </c>
      <c r="D16" s="84">
        <v>104.62154883299999</v>
      </c>
      <c r="E16" s="198">
        <v>77.983279809483662</v>
      </c>
      <c r="F16" s="84">
        <v>104.25891724900001</v>
      </c>
      <c r="G16" s="84">
        <v>84.902488412000011</v>
      </c>
      <c r="H16" s="198">
        <v>81.434270230553679</v>
      </c>
      <c r="I16" s="84">
        <v>86.675953676000006</v>
      </c>
      <c r="J16" s="84">
        <v>72.702091624999994</v>
      </c>
      <c r="K16" s="198">
        <v>83.87804061177664</v>
      </c>
      <c r="L16" s="74">
        <v>325.09382023900002</v>
      </c>
      <c r="M16" s="74">
        <v>262.22612886999997</v>
      </c>
      <c r="N16" s="198">
        <v>80.661677505041013</v>
      </c>
      <c r="O16" s="96"/>
      <c r="Q16" s="84"/>
      <c r="R16" s="84"/>
      <c r="S16" s="198"/>
      <c r="T16" s="74"/>
      <c r="U16" s="74"/>
      <c r="V16" s="198"/>
    </row>
    <row r="17" spans="2:22" ht="15" customHeight="1" x14ac:dyDescent="0.3">
      <c r="B17" s="66">
        <v>2017</v>
      </c>
      <c r="C17" s="82">
        <v>133.68305402300001</v>
      </c>
      <c r="D17" s="82">
        <v>106.27265865</v>
      </c>
      <c r="E17" s="197">
        <v>79.495983561024815</v>
      </c>
      <c r="F17" s="82">
        <v>106.53460493499999</v>
      </c>
      <c r="G17" s="82">
        <v>87.660292287999994</v>
      </c>
      <c r="H17" s="197">
        <v>82.283397344444282</v>
      </c>
      <c r="I17" s="82">
        <v>91.121420856</v>
      </c>
      <c r="J17" s="82">
        <v>74.871465827000009</v>
      </c>
      <c r="K17" s="197">
        <v>82.166701444789865</v>
      </c>
      <c r="L17" s="82">
        <v>331.339079814</v>
      </c>
      <c r="M17" s="82">
        <v>268.80441676499998</v>
      </c>
      <c r="N17" s="197">
        <v>81.126686570112895</v>
      </c>
      <c r="O17" s="96"/>
      <c r="Q17" s="84"/>
      <c r="R17" s="84"/>
      <c r="S17" s="198"/>
      <c r="T17" s="84"/>
      <c r="U17" s="84"/>
      <c r="V17" s="198"/>
    </row>
    <row r="18" spans="2:22" ht="15" customHeight="1" x14ac:dyDescent="0.3">
      <c r="B18" s="64">
        <v>2018</v>
      </c>
      <c r="C18" s="84">
        <v>138.26684093199998</v>
      </c>
      <c r="D18" s="84">
        <v>111.976704074</v>
      </c>
      <c r="E18" s="198">
        <v>80.985942341063861</v>
      </c>
      <c r="F18" s="84">
        <v>111.425831793</v>
      </c>
      <c r="G18" s="84">
        <v>91.546419028000003</v>
      </c>
      <c r="H18" s="198">
        <v>82.159062719019474</v>
      </c>
      <c r="I18" s="84">
        <v>91.984789187000004</v>
      </c>
      <c r="J18" s="84">
        <v>75.136390698</v>
      </c>
      <c r="K18" s="198">
        <v>81.683495023565101</v>
      </c>
      <c r="L18" s="84">
        <v>341.67746191199996</v>
      </c>
      <c r="M18" s="84">
        <v>278.65951380000001</v>
      </c>
      <c r="N18" s="198">
        <v>81.556305247833293</v>
      </c>
      <c r="O18" s="96"/>
      <c r="Q18" s="84"/>
      <c r="R18" s="84"/>
      <c r="S18" s="198"/>
      <c r="T18" s="84"/>
      <c r="U18" s="84"/>
      <c r="V18" s="198"/>
    </row>
    <row r="19" spans="2:22" ht="15" customHeight="1" x14ac:dyDescent="0.3">
      <c r="B19" s="66">
        <v>2019</v>
      </c>
      <c r="C19" s="82">
        <v>145.57862168800003</v>
      </c>
      <c r="D19" s="82">
        <v>120.65009557200001</v>
      </c>
      <c r="E19" s="197">
        <v>82.876245270802102</v>
      </c>
      <c r="F19" s="82">
        <v>112.08599356400001</v>
      </c>
      <c r="G19" s="82">
        <v>93.560122247999999</v>
      </c>
      <c r="H19" s="197">
        <v>83.471733865282715</v>
      </c>
      <c r="I19" s="82">
        <v>91.316230427000008</v>
      </c>
      <c r="J19" s="82">
        <v>75.424920211</v>
      </c>
      <c r="K19" s="197">
        <v>82.597496478236877</v>
      </c>
      <c r="L19" s="82">
        <v>348.98084567900003</v>
      </c>
      <c r="M19" s="82">
        <v>289.635138031</v>
      </c>
      <c r="N19" s="197">
        <v>82.99456592451854</v>
      </c>
      <c r="O19" s="96"/>
      <c r="Q19" s="84"/>
      <c r="R19" s="84"/>
      <c r="S19" s="198"/>
      <c r="T19" s="84"/>
      <c r="U19" s="84"/>
      <c r="V19" s="198"/>
    </row>
    <row r="20" spans="2:22" ht="15" customHeight="1" x14ac:dyDescent="0.3">
      <c r="B20" s="299">
        <v>2020</v>
      </c>
      <c r="C20" s="303">
        <v>69.435106864999995</v>
      </c>
      <c r="D20" s="303">
        <v>48.132923529000003</v>
      </c>
      <c r="E20" s="320">
        <v>69.320730826529868</v>
      </c>
      <c r="F20" s="303">
        <v>62.788519437000005</v>
      </c>
      <c r="G20" s="303">
        <v>47.825624462</v>
      </c>
      <c r="H20" s="320">
        <v>76.169377604112327</v>
      </c>
      <c r="I20" s="303">
        <v>43.701362479000004</v>
      </c>
      <c r="J20" s="303">
        <v>31.373887279999998</v>
      </c>
      <c r="K20" s="320">
        <v>71.791554085015591</v>
      </c>
      <c r="L20" s="303">
        <v>175.92498878100002</v>
      </c>
      <c r="M20" s="303">
        <v>127.33243527100001</v>
      </c>
      <c r="N20" s="320">
        <v>72.378822447736297</v>
      </c>
      <c r="O20" s="96"/>
      <c r="Q20" s="84"/>
      <c r="R20" s="84"/>
      <c r="S20" s="198"/>
      <c r="T20" s="84"/>
      <c r="U20" s="84"/>
      <c r="V20" s="198"/>
    </row>
    <row r="21" spans="2:22" ht="15" customHeight="1" x14ac:dyDescent="0.3">
      <c r="B21" s="66">
        <v>2021</v>
      </c>
      <c r="C21" s="82">
        <v>57.049555719999994</v>
      </c>
      <c r="D21" s="82">
        <v>27.274784535999999</v>
      </c>
      <c r="E21" s="197">
        <v>47.808934165701508</v>
      </c>
      <c r="F21" s="82">
        <v>92.390343575999992</v>
      </c>
      <c r="G21" s="82">
        <v>58.63462182</v>
      </c>
      <c r="H21" s="197">
        <v>63.464015340269142</v>
      </c>
      <c r="I21" s="82">
        <v>19.888727991</v>
      </c>
      <c r="J21" s="82">
        <v>4.4471479719999998</v>
      </c>
      <c r="K21" s="197">
        <v>22.360142760323399</v>
      </c>
      <c r="L21" s="82">
        <v>169.32862728699999</v>
      </c>
      <c r="M21" s="82">
        <v>90.356554328000001</v>
      </c>
      <c r="N21" s="197">
        <v>53.361652885103751</v>
      </c>
      <c r="O21" s="96"/>
      <c r="Q21" s="84"/>
      <c r="R21" s="84"/>
      <c r="S21" s="198"/>
      <c r="T21" s="84"/>
      <c r="U21" s="84"/>
      <c r="V21" s="198"/>
    </row>
    <row r="22" spans="2:22" ht="15" customHeight="1" x14ac:dyDescent="0.3">
      <c r="B22" s="64">
        <v>2022</v>
      </c>
      <c r="C22" s="84">
        <v>128.448869903</v>
      </c>
      <c r="D22" s="84">
        <v>100.33381558500001</v>
      </c>
      <c r="E22" s="198">
        <v>78.111871019782825</v>
      </c>
      <c r="F22" s="84">
        <v>120.75441814999999</v>
      </c>
      <c r="G22" s="84">
        <v>96.07753022899999</v>
      </c>
      <c r="H22" s="198">
        <v>79.564401618542348</v>
      </c>
      <c r="I22" s="84">
        <v>26.588209086999999</v>
      </c>
      <c r="J22" s="84">
        <v>14.956727071</v>
      </c>
      <c r="K22" s="198">
        <v>56.253232483841565</v>
      </c>
      <c r="L22" s="84">
        <v>275.79149713999999</v>
      </c>
      <c r="M22" s="84">
        <v>211.368072885</v>
      </c>
      <c r="N22" s="198">
        <v>76.640532821685682</v>
      </c>
      <c r="O22" s="96"/>
    </row>
    <row r="23" spans="2:22" ht="15" customHeight="1" x14ac:dyDescent="0.3">
      <c r="B23" s="66" t="s">
        <v>1</v>
      </c>
      <c r="C23" s="82">
        <v>170.71362835699998</v>
      </c>
      <c r="D23" s="82">
        <v>140.96301097199995</v>
      </c>
      <c r="E23" s="197">
        <v>82.572793003505907</v>
      </c>
      <c r="F23" s="82">
        <v>121.647058011</v>
      </c>
      <c r="G23" s="82">
        <v>104.412088924</v>
      </c>
      <c r="H23" s="197">
        <v>85.831988566923243</v>
      </c>
      <c r="I23" s="82">
        <v>53.702021056999996</v>
      </c>
      <c r="J23" s="82">
        <v>43.226185808999993</v>
      </c>
      <c r="K23" s="197">
        <v>80.492661092064267</v>
      </c>
      <c r="L23" s="82">
        <v>346.06270742499999</v>
      </c>
      <c r="M23" s="82">
        <v>288.60128570499995</v>
      </c>
      <c r="N23" s="197">
        <v>83.395661974801698</v>
      </c>
      <c r="O23" s="96"/>
      <c r="Q23" s="338"/>
      <c r="R23" s="338"/>
      <c r="S23" s="338"/>
      <c r="T23" s="338"/>
      <c r="U23" s="338"/>
      <c r="V23" s="338"/>
    </row>
    <row r="24" spans="2:22" ht="9" customHeight="1" x14ac:dyDescent="0.3">
      <c r="B24" s="65"/>
      <c r="C24" s="185"/>
      <c r="D24" s="85"/>
      <c r="E24" s="199"/>
      <c r="F24" s="185"/>
      <c r="G24" s="85"/>
      <c r="H24" s="199"/>
      <c r="I24" s="185"/>
      <c r="J24" s="85"/>
      <c r="K24" s="199"/>
      <c r="L24" s="185"/>
      <c r="M24" s="85"/>
      <c r="N24" s="199"/>
      <c r="O24" s="96"/>
    </row>
    <row r="25" spans="2:22" ht="15" customHeight="1" x14ac:dyDescent="0.3">
      <c r="B25" s="53" t="s">
        <v>8</v>
      </c>
      <c r="C25" s="186"/>
      <c r="D25" s="84"/>
      <c r="E25" s="198"/>
      <c r="F25" s="186"/>
      <c r="G25" s="84"/>
      <c r="H25" s="198"/>
      <c r="I25" s="186"/>
      <c r="J25" s="84"/>
      <c r="K25" s="198"/>
      <c r="L25" s="186"/>
      <c r="M25" s="84"/>
      <c r="N25" s="198"/>
      <c r="O25" s="96"/>
    </row>
    <row r="26" spans="2:22" ht="15" customHeight="1" x14ac:dyDescent="0.3">
      <c r="B26" s="340">
        <v>2024</v>
      </c>
      <c r="C26" s="350">
        <v>184.05211749551404</v>
      </c>
      <c r="D26" s="350">
        <v>151.97697399814029</v>
      </c>
      <c r="E26" s="358">
        <v>82.572793003505907</v>
      </c>
      <c r="F26" s="350">
        <v>126.57264881219619</v>
      </c>
      <c r="G26" s="350">
        <v>108.63982145733613</v>
      </c>
      <c r="H26" s="358">
        <v>85.831988566923229</v>
      </c>
      <c r="I26" s="350">
        <v>81.984478551115117</v>
      </c>
      <c r="J26" s="350">
        <v>66.321445910586448</v>
      </c>
      <c r="K26" s="358">
        <v>80.895124397524597</v>
      </c>
      <c r="L26" s="350">
        <v>392.60924485882532</v>
      </c>
      <c r="M26" s="350">
        <v>326.93824136606293</v>
      </c>
      <c r="N26" s="358">
        <v>83.273189729300327</v>
      </c>
      <c r="O26" s="96"/>
      <c r="Q26" s="338"/>
      <c r="R26" s="338"/>
      <c r="S26" s="338"/>
      <c r="T26" s="338"/>
      <c r="U26" s="338"/>
      <c r="V26" s="338"/>
    </row>
    <row r="27" spans="2:22" ht="7.95" customHeight="1" x14ac:dyDescent="0.3">
      <c r="B27" s="64"/>
      <c r="C27" s="84"/>
      <c r="D27" s="84"/>
      <c r="E27" s="198"/>
      <c r="F27" s="84"/>
      <c r="G27" s="84"/>
      <c r="H27" s="198"/>
      <c r="I27" s="84"/>
      <c r="J27" s="84"/>
      <c r="K27" s="198"/>
      <c r="L27" s="84"/>
      <c r="M27" s="84"/>
      <c r="N27" s="198"/>
      <c r="O27" s="96"/>
      <c r="Q27" s="338"/>
      <c r="R27" s="338"/>
      <c r="S27" s="338"/>
      <c r="T27" s="338"/>
      <c r="U27" s="338"/>
      <c r="V27" s="338"/>
    </row>
    <row r="28" spans="2:22" ht="15" customHeight="1" x14ac:dyDescent="0.3">
      <c r="B28" s="66">
        <v>2025</v>
      </c>
      <c r="C28" s="82">
        <v>186.19741383248888</v>
      </c>
      <c r="D28" s="82">
        <v>153.74840510178231</v>
      </c>
      <c r="E28" s="197">
        <v>82.572793003505907</v>
      </c>
      <c r="F28" s="82">
        <v>129.58113853597487</v>
      </c>
      <c r="G28" s="82">
        <v>111.22206801308688</v>
      </c>
      <c r="H28" s="197">
        <v>85.831988566923215</v>
      </c>
      <c r="I28" s="82">
        <v>90.258750337705081</v>
      </c>
      <c r="J28" s="82">
        <v>73.745077648991042</v>
      </c>
      <c r="K28" s="197">
        <v>81.704075641499827</v>
      </c>
      <c r="L28" s="82">
        <v>406.03730270616882</v>
      </c>
      <c r="M28" s="82">
        <v>338.71555076386028</v>
      </c>
      <c r="N28" s="197">
        <v>83.41981106326422</v>
      </c>
      <c r="O28" s="96"/>
      <c r="Q28" s="338"/>
      <c r="R28" s="338"/>
      <c r="S28" s="338"/>
      <c r="T28" s="338"/>
      <c r="U28" s="338"/>
      <c r="V28" s="338"/>
    </row>
    <row r="29" spans="2:22" ht="15" customHeight="1" x14ac:dyDescent="0.3">
      <c r="B29" s="64">
        <v>2026</v>
      </c>
      <c r="C29" s="84">
        <v>189.89401916738964</v>
      </c>
      <c r="D29" s="84">
        <v>156.80079537312648</v>
      </c>
      <c r="E29" s="198">
        <v>82.572793003505907</v>
      </c>
      <c r="F29" s="84">
        <v>134.09481953232762</v>
      </c>
      <c r="G29" s="84">
        <v>115.09625016982376</v>
      </c>
      <c r="H29" s="198">
        <v>85.831988566923215</v>
      </c>
      <c r="I29" s="84">
        <v>91.636876639792703</v>
      </c>
      <c r="J29" s="84">
        <v>75.619773635336983</v>
      </c>
      <c r="K29" s="198">
        <v>82.521116397914852</v>
      </c>
      <c r="L29" s="84">
        <v>415.62571533950995</v>
      </c>
      <c r="M29" s="84">
        <v>347.51681917828722</v>
      </c>
      <c r="N29" s="198">
        <v>83.61292536829994</v>
      </c>
      <c r="O29" s="96"/>
      <c r="Q29" s="338"/>
      <c r="R29" s="338"/>
      <c r="S29" s="338"/>
      <c r="T29" s="338"/>
      <c r="U29" s="338"/>
      <c r="V29" s="338"/>
    </row>
    <row r="30" spans="2:22" ht="15" customHeight="1" x14ac:dyDescent="0.3">
      <c r="B30" s="66">
        <v>2027</v>
      </c>
      <c r="C30" s="82">
        <v>193.657768482786</v>
      </c>
      <c r="D30" s="82">
        <v>159.90862830449959</v>
      </c>
      <c r="E30" s="197">
        <v>82.572793003505907</v>
      </c>
      <c r="F30" s="82">
        <v>139.57543360920604</v>
      </c>
      <c r="G30" s="82">
        <v>119.80037021768725</v>
      </c>
      <c r="H30" s="197">
        <v>85.831988566923229</v>
      </c>
      <c r="I30" s="82">
        <v>93.975035650114549</v>
      </c>
      <c r="J30" s="82">
        <v>77.549248553812987</v>
      </c>
      <c r="K30" s="197">
        <v>82.521116397914824</v>
      </c>
      <c r="L30" s="82">
        <v>427.20823774210658</v>
      </c>
      <c r="M30" s="82">
        <v>357.25824707599986</v>
      </c>
      <c r="N30" s="197">
        <v>83.626254251133261</v>
      </c>
      <c r="O30" s="96"/>
      <c r="Q30" s="338"/>
      <c r="R30" s="338"/>
      <c r="S30" s="338"/>
      <c r="T30" s="338"/>
      <c r="U30" s="338"/>
      <c r="V30" s="338"/>
    </row>
    <row r="31" spans="2:22" ht="15" customHeight="1" x14ac:dyDescent="0.3">
      <c r="B31" s="64">
        <v>2028</v>
      </c>
      <c r="C31" s="84">
        <v>197.36018626722776</v>
      </c>
      <c r="D31" s="84">
        <v>162.9658180777717</v>
      </c>
      <c r="E31" s="198">
        <v>82.572793003505922</v>
      </c>
      <c r="F31" s="84">
        <v>145.70010423855553</v>
      </c>
      <c r="G31" s="84">
        <v>125.05729681203221</v>
      </c>
      <c r="H31" s="198">
        <v>85.831988566923229</v>
      </c>
      <c r="I31" s="84">
        <v>96.40190430645589</v>
      </c>
      <c r="J31" s="84">
        <v>79.55192766253694</v>
      </c>
      <c r="K31" s="198">
        <v>82.521116397914838</v>
      </c>
      <c r="L31" s="84">
        <v>439.4621948122392</v>
      </c>
      <c r="M31" s="84">
        <v>367.57504255234085</v>
      </c>
      <c r="N31" s="198">
        <v>83.642016740345042</v>
      </c>
      <c r="O31" s="96"/>
      <c r="Q31" s="338"/>
      <c r="R31" s="338"/>
      <c r="S31" s="338"/>
      <c r="T31" s="338"/>
      <c r="U31" s="338"/>
      <c r="V31" s="338"/>
    </row>
    <row r="32" spans="2:22" ht="15" customHeight="1" x14ac:dyDescent="0.3">
      <c r="B32" s="66">
        <v>2029</v>
      </c>
      <c r="C32" s="82">
        <v>201.03442026665641</v>
      </c>
      <c r="D32" s="82">
        <v>165.99973571258431</v>
      </c>
      <c r="E32" s="197">
        <v>82.572793003505893</v>
      </c>
      <c r="F32" s="82">
        <v>151.91496205678783</v>
      </c>
      <c r="G32" s="82">
        <v>130.39163286402788</v>
      </c>
      <c r="H32" s="197">
        <v>85.831988566923229</v>
      </c>
      <c r="I32" s="82">
        <v>98.892674048085695</v>
      </c>
      <c r="J32" s="82">
        <v>81.607338660231321</v>
      </c>
      <c r="K32" s="197">
        <v>82.521116397914838</v>
      </c>
      <c r="L32" s="82">
        <v>451.84205637152991</v>
      </c>
      <c r="M32" s="82">
        <v>377.99870723684353</v>
      </c>
      <c r="N32" s="197">
        <v>83.657265167461915</v>
      </c>
      <c r="O32" s="96"/>
      <c r="Q32" s="338"/>
      <c r="R32" s="338"/>
      <c r="S32" s="338"/>
      <c r="T32" s="338"/>
      <c r="U32" s="338"/>
      <c r="V32" s="338"/>
    </row>
    <row r="33" spans="2:22" ht="7.95" customHeight="1" x14ac:dyDescent="0.3">
      <c r="B33" s="64"/>
      <c r="C33" s="84"/>
      <c r="D33" s="84"/>
      <c r="E33" s="198"/>
      <c r="F33" s="84"/>
      <c r="G33" s="84"/>
      <c r="H33" s="198"/>
      <c r="I33" s="84"/>
      <c r="J33" s="84"/>
      <c r="K33" s="198"/>
      <c r="L33" s="84"/>
      <c r="M33" s="84"/>
      <c r="N33" s="198"/>
      <c r="O33" s="96"/>
    </row>
    <row r="34" spans="2:22" ht="15" customHeight="1" x14ac:dyDescent="0.3">
      <c r="B34" s="64">
        <v>2030</v>
      </c>
      <c r="C34" s="84">
        <v>204.78521325042141</v>
      </c>
      <c r="D34" s="84">
        <v>169.09687023905863</v>
      </c>
      <c r="E34" s="198">
        <v>82.572793003505922</v>
      </c>
      <c r="F34" s="84">
        <v>158.40082394180962</v>
      </c>
      <c r="G34" s="84">
        <v>135.95857709564623</v>
      </c>
      <c r="H34" s="198">
        <v>85.831988566923229</v>
      </c>
      <c r="I34" s="84">
        <v>101.38737544806855</v>
      </c>
      <c r="J34" s="84">
        <v>83.665994106291606</v>
      </c>
      <c r="K34" s="198">
        <v>82.521116397914867</v>
      </c>
      <c r="L34" s="84">
        <v>464.57341264029958</v>
      </c>
      <c r="M34" s="84">
        <v>388.7214414409965</v>
      </c>
      <c r="N34" s="198">
        <v>83.672769655883812</v>
      </c>
      <c r="O34" s="96"/>
      <c r="Q34" s="338"/>
      <c r="R34" s="338"/>
      <c r="S34" s="338"/>
      <c r="T34" s="338"/>
      <c r="U34" s="338"/>
      <c r="V34" s="338"/>
    </row>
    <row r="35" spans="2:22" ht="15" customHeight="1" x14ac:dyDescent="0.3">
      <c r="B35" s="66">
        <v>2031</v>
      </c>
      <c r="C35" s="82">
        <v>208.52674849321559</v>
      </c>
      <c r="D35" s="82">
        <v>172.18636039024432</v>
      </c>
      <c r="E35" s="197">
        <v>82.572793003505922</v>
      </c>
      <c r="F35" s="82">
        <v>165.11709953511129</v>
      </c>
      <c r="G35" s="82">
        <v>141.72328999501192</v>
      </c>
      <c r="H35" s="197">
        <v>85.831988566923201</v>
      </c>
      <c r="I35" s="82">
        <v>103.8813517274468</v>
      </c>
      <c r="J35" s="82">
        <v>85.724051174733745</v>
      </c>
      <c r="K35" s="197">
        <v>82.521116397914895</v>
      </c>
      <c r="L35" s="82">
        <v>477.52519975577366</v>
      </c>
      <c r="M35" s="82">
        <v>399.63370155998996</v>
      </c>
      <c r="N35" s="197">
        <v>83.688505185564935</v>
      </c>
      <c r="O35" s="96"/>
      <c r="Q35" s="338"/>
      <c r="R35" s="338"/>
      <c r="S35" s="338"/>
      <c r="T35" s="338"/>
      <c r="U35" s="338"/>
      <c r="V35" s="338"/>
    </row>
    <row r="36" spans="2:22" ht="15" customHeight="1" x14ac:dyDescent="0.3">
      <c r="B36" s="64">
        <v>2032</v>
      </c>
      <c r="C36" s="84">
        <v>212.4737672132924</v>
      </c>
      <c r="D36" s="84">
        <v>175.44552398778293</v>
      </c>
      <c r="E36" s="198">
        <v>82.572793003505907</v>
      </c>
      <c r="F36" s="84">
        <v>172.11956416100983</v>
      </c>
      <c r="G36" s="84">
        <v>147.73364463211604</v>
      </c>
      <c r="H36" s="198">
        <v>85.831988566923229</v>
      </c>
      <c r="I36" s="84">
        <v>106.47698513191534</v>
      </c>
      <c r="J36" s="84">
        <v>87.865996837698347</v>
      </c>
      <c r="K36" s="198">
        <v>82.521116397914852</v>
      </c>
      <c r="L36" s="84">
        <v>491.07031650621758</v>
      </c>
      <c r="M36" s="84">
        <v>411.04516545759731</v>
      </c>
      <c r="N36" s="198">
        <v>83.703932337436029</v>
      </c>
      <c r="O36" s="96"/>
      <c r="Q36" s="338"/>
      <c r="R36" s="338"/>
      <c r="S36" s="338"/>
      <c r="T36" s="338"/>
      <c r="U36" s="338"/>
      <c r="V36" s="338"/>
    </row>
    <row r="37" spans="2:22" ht="15" customHeight="1" x14ac:dyDescent="0.3">
      <c r="B37" s="66">
        <v>2033</v>
      </c>
      <c r="C37" s="82">
        <v>216.62312646745772</v>
      </c>
      <c r="D37" s="82">
        <v>178.87176581569668</v>
      </c>
      <c r="E37" s="197">
        <v>82.572793003505907</v>
      </c>
      <c r="F37" s="82">
        <v>179.32440758540733</v>
      </c>
      <c r="G37" s="82">
        <v>153.9177050164096</v>
      </c>
      <c r="H37" s="197">
        <v>85.831988566923215</v>
      </c>
      <c r="I37" s="82">
        <v>109.12213171719189</v>
      </c>
      <c r="J37" s="82">
        <v>90.048801330229864</v>
      </c>
      <c r="K37" s="197">
        <v>82.521116397914838</v>
      </c>
      <c r="L37" s="82">
        <v>505.06966577005699</v>
      </c>
      <c r="M37" s="82">
        <v>422.83827216233618</v>
      </c>
      <c r="N37" s="197">
        <v>83.718801745429261</v>
      </c>
      <c r="O37" s="96"/>
      <c r="Q37" s="338"/>
      <c r="R37" s="338"/>
      <c r="S37" s="338"/>
      <c r="T37" s="338"/>
      <c r="U37" s="338"/>
      <c r="V37" s="338"/>
    </row>
    <row r="38" spans="2:22" ht="15" customHeight="1" x14ac:dyDescent="0.3">
      <c r="B38" s="64">
        <v>2034</v>
      </c>
      <c r="C38" s="84">
        <v>220.78151192703208</v>
      </c>
      <c r="D38" s="84">
        <v>182.30546083351891</v>
      </c>
      <c r="E38" s="198">
        <v>82.572793003505907</v>
      </c>
      <c r="F38" s="84">
        <v>186.76834010104847</v>
      </c>
      <c r="G38" s="84">
        <v>160.30698032216412</v>
      </c>
      <c r="H38" s="198">
        <v>85.831988566923172</v>
      </c>
      <c r="I38" s="84">
        <v>111.80967569599436</v>
      </c>
      <c r="J38" s="84">
        <v>92.266592625222614</v>
      </c>
      <c r="K38" s="198">
        <v>82.521116397914852</v>
      </c>
      <c r="L38" s="84">
        <v>519.35952772407484</v>
      </c>
      <c r="M38" s="84">
        <v>434.87903378090562</v>
      </c>
      <c r="N38" s="198">
        <v>83.733716349947855</v>
      </c>
      <c r="O38" s="96"/>
      <c r="Q38" s="338"/>
      <c r="R38" s="338"/>
      <c r="S38" s="338"/>
      <c r="T38" s="338"/>
      <c r="U38" s="338"/>
      <c r="V38" s="338"/>
    </row>
    <row r="39" spans="2:22" ht="9" customHeight="1" x14ac:dyDescent="0.3">
      <c r="B39" s="65"/>
      <c r="C39" s="185"/>
      <c r="D39" s="85"/>
      <c r="E39" s="199"/>
      <c r="F39" s="185"/>
      <c r="G39" s="85"/>
      <c r="H39" s="199"/>
      <c r="I39" s="185"/>
      <c r="J39" s="85"/>
      <c r="K39" s="199"/>
      <c r="L39" s="185"/>
      <c r="M39" s="85"/>
      <c r="N39" s="199"/>
      <c r="O39" s="96"/>
    </row>
    <row r="40" spans="2:22" ht="15" customHeight="1" x14ac:dyDescent="0.3">
      <c r="B40" s="66">
        <v>2035</v>
      </c>
      <c r="C40" s="82">
        <v>224.92985844746727</v>
      </c>
      <c r="D40" s="82">
        <v>185.730866418906</v>
      </c>
      <c r="E40" s="197">
        <v>82.572793003505907</v>
      </c>
      <c r="F40" s="82">
        <v>194.22166232229728</v>
      </c>
      <c r="G40" s="82">
        <v>166.70431499896239</v>
      </c>
      <c r="H40" s="197">
        <v>85.831988566923201</v>
      </c>
      <c r="I40" s="82">
        <v>114.57422715691952</v>
      </c>
      <c r="J40" s="82">
        <v>94.547931354172903</v>
      </c>
      <c r="K40" s="197">
        <v>82.521116397914824</v>
      </c>
      <c r="L40" s="82">
        <v>533.72574792668411</v>
      </c>
      <c r="M40" s="82">
        <v>446.9831127720413</v>
      </c>
      <c r="N40" s="197">
        <v>83.747713972652804</v>
      </c>
      <c r="O40" s="96"/>
    </row>
    <row r="41" spans="2:22" ht="15" customHeight="1" x14ac:dyDescent="0.3">
      <c r="B41" s="64">
        <v>2036</v>
      </c>
      <c r="C41" s="84">
        <v>229.12719042468751</v>
      </c>
      <c r="D41" s="84">
        <v>189.19672066412605</v>
      </c>
      <c r="E41" s="198">
        <v>82.572793003505922</v>
      </c>
      <c r="F41" s="84">
        <v>201.86314908582111</v>
      </c>
      <c r="G41" s="84">
        <v>173.26315504417312</v>
      </c>
      <c r="H41" s="198">
        <v>85.831988566923201</v>
      </c>
      <c r="I41" s="84">
        <v>117.37667631147708</v>
      </c>
      <c r="J41" s="84">
        <v>96.860543682997744</v>
      </c>
      <c r="K41" s="198">
        <v>82.521116397914838</v>
      </c>
      <c r="L41" s="84">
        <v>548.36701582198577</v>
      </c>
      <c r="M41" s="84">
        <v>459.32041939129687</v>
      </c>
      <c r="N41" s="198">
        <v>83.761496614231859</v>
      </c>
      <c r="O41" s="96"/>
    </row>
    <row r="42" spans="2:22" ht="15" customHeight="1" x14ac:dyDescent="0.3">
      <c r="B42" s="66">
        <v>2037</v>
      </c>
      <c r="C42" s="82">
        <v>233.35812606792399</v>
      </c>
      <c r="D42" s="82">
        <v>192.69032239492725</v>
      </c>
      <c r="E42" s="197">
        <v>82.572793003505922</v>
      </c>
      <c r="F42" s="82">
        <v>209.66556670838665</v>
      </c>
      <c r="G42" s="82">
        <v>179.9601252459172</v>
      </c>
      <c r="H42" s="197">
        <v>85.831988566923215</v>
      </c>
      <c r="I42" s="82">
        <v>120.22869779558808</v>
      </c>
      <c r="J42" s="82">
        <v>99.214063651594444</v>
      </c>
      <c r="K42" s="197">
        <v>82.521116397914781</v>
      </c>
      <c r="L42" s="82">
        <v>563.25239057189879</v>
      </c>
      <c r="M42" s="82">
        <v>471.86451129243892</v>
      </c>
      <c r="N42" s="197">
        <v>83.774968236411908</v>
      </c>
      <c r="O42" s="96"/>
    </row>
    <row r="43" spans="2:22" ht="15" customHeight="1" x14ac:dyDescent="0.3">
      <c r="B43" s="64">
        <v>2038</v>
      </c>
      <c r="C43" s="84">
        <v>237.69520775133222</v>
      </c>
      <c r="D43" s="84">
        <v>196.27157187576091</v>
      </c>
      <c r="E43" s="198">
        <v>82.572793003505922</v>
      </c>
      <c r="F43" s="84">
        <v>217.70264889720073</v>
      </c>
      <c r="G43" s="84">
        <v>186.8585127113343</v>
      </c>
      <c r="H43" s="198">
        <v>85.831988566923201</v>
      </c>
      <c r="I43" s="84">
        <v>123.1175046704145</v>
      </c>
      <c r="J43" s="84">
        <v>101.59793933528097</v>
      </c>
      <c r="K43" s="198">
        <v>82.521116397914824</v>
      </c>
      <c r="L43" s="84">
        <v>578.5153613189475</v>
      </c>
      <c r="M43" s="84">
        <v>484.72802392237617</v>
      </c>
      <c r="N43" s="198">
        <v>83.7882718995141</v>
      </c>
      <c r="O43" s="96"/>
    </row>
    <row r="44" spans="2:22" ht="15" customHeight="1" x14ac:dyDescent="0.3">
      <c r="B44" s="66">
        <v>2039</v>
      </c>
      <c r="C44" s="82">
        <v>242.09684568108668</v>
      </c>
      <c r="D44" s="82">
        <v>199.90612725226083</v>
      </c>
      <c r="E44" s="197">
        <v>82.572793003505907</v>
      </c>
      <c r="F44" s="82">
        <v>225.97707089503581</v>
      </c>
      <c r="G44" s="82">
        <v>193.96061365449506</v>
      </c>
      <c r="H44" s="197">
        <v>85.831988566923201</v>
      </c>
      <c r="I44" s="82">
        <v>125.99618033400628</v>
      </c>
      <c r="J44" s="82">
        <v>103.97345463035198</v>
      </c>
      <c r="K44" s="197">
        <v>82.521116397914824</v>
      </c>
      <c r="L44" s="82">
        <v>594.07009691012877</v>
      </c>
      <c r="M44" s="82">
        <v>497.84019553710789</v>
      </c>
      <c r="N44" s="197">
        <v>83.801591449640227</v>
      </c>
      <c r="O44" s="96"/>
    </row>
    <row r="45" spans="2:22" ht="7.95" customHeight="1" x14ac:dyDescent="0.3">
      <c r="B45" s="64"/>
      <c r="C45" s="84"/>
      <c r="D45" s="84"/>
      <c r="E45" s="198"/>
      <c r="F45" s="84"/>
      <c r="G45" s="84"/>
      <c r="H45" s="198"/>
      <c r="I45" s="84"/>
      <c r="J45" s="84"/>
      <c r="K45" s="198"/>
      <c r="L45" s="84"/>
      <c r="M45" s="84"/>
      <c r="N45" s="198"/>
      <c r="O45" s="96"/>
    </row>
    <row r="46" spans="2:22" ht="15" customHeight="1" x14ac:dyDescent="0.3">
      <c r="B46" s="64">
        <v>2040</v>
      </c>
      <c r="C46" s="84">
        <v>246.64943401430386</v>
      </c>
      <c r="D46" s="84">
        <v>203.66532659295004</v>
      </c>
      <c r="E46" s="198">
        <v>82.572793003505922</v>
      </c>
      <c r="F46" s="84">
        <v>234.416619593805</v>
      </c>
      <c r="G46" s="84">
        <v>201.20444612872254</v>
      </c>
      <c r="H46" s="198">
        <v>85.831988566923187</v>
      </c>
      <c r="I46" s="84">
        <v>128.9369872306745</v>
      </c>
      <c r="J46" s="84">
        <v>106.40024131258949</v>
      </c>
      <c r="K46" s="198">
        <v>82.521116397914824</v>
      </c>
      <c r="L46" s="84">
        <v>610.00304083878336</v>
      </c>
      <c r="M46" s="84">
        <v>511.27001403426209</v>
      </c>
      <c r="N46" s="198">
        <v>83.814338586122688</v>
      </c>
      <c r="O46" s="96"/>
    </row>
    <row r="47" spans="2:22" ht="15" customHeight="1" x14ac:dyDescent="0.3">
      <c r="B47" s="66">
        <v>2041</v>
      </c>
      <c r="C47" s="82">
        <v>251.27125697370383</v>
      </c>
      <c r="D47" s="82">
        <v>207.4816948982039</v>
      </c>
      <c r="E47" s="197">
        <v>82.572793003505922</v>
      </c>
      <c r="F47" s="82">
        <v>243.13429609075885</v>
      </c>
      <c r="G47" s="82">
        <v>208.68700122288931</v>
      </c>
      <c r="H47" s="197">
        <v>85.831988566923187</v>
      </c>
      <c r="I47" s="82">
        <v>131.93549494118304</v>
      </c>
      <c r="J47" s="82">
        <v>108.87464335057868</v>
      </c>
      <c r="K47" s="197">
        <v>82.521116397914824</v>
      </c>
      <c r="L47" s="82">
        <v>626.34104800564569</v>
      </c>
      <c r="M47" s="82">
        <v>525.04333947167186</v>
      </c>
      <c r="N47" s="197">
        <v>83.827068518577946</v>
      </c>
      <c r="O47" s="96"/>
    </row>
    <row r="48" spans="2:22" ht="15" customHeight="1" x14ac:dyDescent="0.3">
      <c r="B48" s="64">
        <v>2042</v>
      </c>
      <c r="C48" s="84">
        <v>256.09264591595888</v>
      </c>
      <c r="D48" s="84">
        <v>211.46285040938605</v>
      </c>
      <c r="E48" s="198">
        <v>82.572793003505907</v>
      </c>
      <c r="F48" s="84">
        <v>252.09109904697672</v>
      </c>
      <c r="G48" s="84">
        <v>216.3748033122321</v>
      </c>
      <c r="H48" s="198">
        <v>85.831988566923201</v>
      </c>
      <c r="I48" s="84">
        <v>134.99614839958869</v>
      </c>
      <c r="J48" s="84">
        <v>111.40032875352641</v>
      </c>
      <c r="K48" s="198">
        <v>82.521116397914824</v>
      </c>
      <c r="L48" s="84">
        <v>643.17989336252435</v>
      </c>
      <c r="M48" s="84">
        <v>539.23798247514458</v>
      </c>
      <c r="N48" s="198">
        <v>83.839371852255098</v>
      </c>
      <c r="O48" s="96"/>
    </row>
    <row r="49" spans="2:15" ht="15" customHeight="1" x14ac:dyDescent="0.3">
      <c r="B49" s="66">
        <v>2043</v>
      </c>
      <c r="C49" s="82">
        <v>260.96306947298552</v>
      </c>
      <c r="D49" s="82">
        <v>215.48449517152369</v>
      </c>
      <c r="E49" s="197">
        <v>82.572793003505922</v>
      </c>
      <c r="F49" s="82">
        <v>261.27517577615043</v>
      </c>
      <c r="G49" s="82">
        <v>224.25767900039392</v>
      </c>
      <c r="H49" s="197">
        <v>85.831988566923187</v>
      </c>
      <c r="I49" s="82">
        <v>138.133684256935</v>
      </c>
      <c r="J49" s="82">
        <v>113.98945837039349</v>
      </c>
      <c r="K49" s="197">
        <v>82.521116397914838</v>
      </c>
      <c r="L49" s="82">
        <v>660.37192950607096</v>
      </c>
      <c r="M49" s="82">
        <v>553.7316325423111</v>
      </c>
      <c r="N49" s="197">
        <v>83.85147941652788</v>
      </c>
      <c r="O49" s="96"/>
    </row>
    <row r="50" spans="2:15" ht="15" customHeight="1" x14ac:dyDescent="0.3">
      <c r="B50" s="64">
        <v>2044</v>
      </c>
      <c r="C50" s="84">
        <v>265.87234502625756</v>
      </c>
      <c r="D50" s="84">
        <v>219.53822111209868</v>
      </c>
      <c r="E50" s="198">
        <v>82.572793003505907</v>
      </c>
      <c r="F50" s="84">
        <v>270.69881100208795</v>
      </c>
      <c r="G50" s="84">
        <v>232.3461725101092</v>
      </c>
      <c r="H50" s="198">
        <v>85.831988566923215</v>
      </c>
      <c r="I50" s="84">
        <v>141.35958506423162</v>
      </c>
      <c r="J50" s="84">
        <v>116.65150773046402</v>
      </c>
      <c r="K50" s="198">
        <v>82.521116397914838</v>
      </c>
      <c r="L50" s="84">
        <v>677.93074109257714</v>
      </c>
      <c r="M50" s="84">
        <v>568.53590135267189</v>
      </c>
      <c r="N50" s="198">
        <v>83.86341950453513</v>
      </c>
      <c r="O50" s="96"/>
    </row>
    <row r="51" spans="2:15" ht="9" customHeight="1" x14ac:dyDescent="0.3">
      <c r="B51" s="67"/>
      <c r="C51" s="90"/>
      <c r="D51" s="90"/>
      <c r="E51" s="65"/>
      <c r="F51" s="65"/>
      <c r="G51" s="90"/>
      <c r="H51" s="90"/>
      <c r="I51" s="65"/>
      <c r="J51" s="90"/>
      <c r="K51" s="90"/>
      <c r="L51" s="65"/>
      <c r="M51" s="90"/>
      <c r="N51" s="90"/>
      <c r="O51" s="96"/>
    </row>
    <row r="52" spans="2:15" ht="15" customHeight="1" x14ac:dyDescent="0.3">
      <c r="B52" s="248" t="s">
        <v>9</v>
      </c>
      <c r="C52" s="68"/>
      <c r="D52" s="68"/>
      <c r="E52" s="63"/>
      <c r="F52" s="68"/>
      <c r="G52" s="68"/>
      <c r="H52" s="81"/>
      <c r="I52" s="68"/>
      <c r="J52" s="68"/>
      <c r="K52" s="81"/>
      <c r="L52" s="68"/>
      <c r="M52" s="68"/>
      <c r="N52" s="81"/>
      <c r="O52" s="96"/>
    </row>
    <row r="53" spans="2:15" ht="15" customHeight="1" x14ac:dyDescent="0.3">
      <c r="B53" s="64" t="s">
        <v>10</v>
      </c>
      <c r="C53" s="68">
        <f>RATE(2023-2010,,-C10,C23)</f>
        <v>2.0607901844396898E-2</v>
      </c>
      <c r="D53" s="68">
        <f>RATE(2023-2010,,-D10,D23)</f>
        <v>2.0258938147553845E-2</v>
      </c>
      <c r="E53" s="68"/>
      <c r="F53" s="68">
        <f t="shared" ref="F53:G53" si="0">RATE(2023-2010,,-F10,F23)</f>
        <v>3.4765113917150987E-2</v>
      </c>
      <c r="G53" s="68">
        <f t="shared" si="0"/>
        <v>4.1223030255118399E-2</v>
      </c>
      <c r="H53" s="68"/>
      <c r="I53" s="68">
        <f t="shared" ref="I53:J53" si="1">RATE(2023-2010,,-I10,I23)</f>
        <v>-2.0709428656836972E-2</v>
      </c>
      <c r="J53" s="68">
        <f t="shared" si="1"/>
        <v>-2.396271249863343E-2</v>
      </c>
      <c r="K53" s="68"/>
      <c r="L53" s="68">
        <f t="shared" ref="L53:M53" si="2">RATE(2023-2010,,-L10,L23)</f>
        <v>1.6581165786953206E-2</v>
      </c>
      <c r="M53" s="68">
        <f t="shared" si="2"/>
        <v>1.7743178209732514E-2</v>
      </c>
      <c r="N53" s="68"/>
      <c r="O53" s="96"/>
    </row>
    <row r="54" spans="2:15" ht="15" customHeight="1" x14ac:dyDescent="0.3">
      <c r="B54" s="66" t="s">
        <v>2</v>
      </c>
      <c r="C54" s="69">
        <f>RATE(2024-2023,,-C23,C26)</f>
        <v>7.8133710043467225E-2</v>
      </c>
      <c r="D54" s="69">
        <f>RATE(2024-2023,,-D23,D26)</f>
        <v>7.8133710043467419E-2</v>
      </c>
      <c r="E54" s="69"/>
      <c r="F54" s="69">
        <f t="shared" ref="F54:G54" si="3">RATE(2024-2023,,-F23,F26)</f>
        <v>4.0490833742570176E-2</v>
      </c>
      <c r="G54" s="69">
        <f t="shared" si="3"/>
        <v>4.0490833742570016E-2</v>
      </c>
      <c r="H54" s="69"/>
      <c r="I54" s="69">
        <f t="shared" ref="I54:J54" si="4">RATE(2024-2023,,-I23,I26)</f>
        <v>0.52665536487157116</v>
      </c>
      <c r="J54" s="69">
        <f t="shared" si="4"/>
        <v>0.53428864169592927</v>
      </c>
      <c r="K54" s="69"/>
      <c r="L54" s="69">
        <f t="shared" ref="L54:M54" si="5">RATE(2024-2023,,-L23,L26)</f>
        <v>0.13450318810764392</v>
      </c>
      <c r="M54" s="69">
        <f t="shared" si="5"/>
        <v>0.13283709241770303</v>
      </c>
      <c r="N54" s="69"/>
      <c r="O54" s="96"/>
    </row>
    <row r="55" spans="2:15" ht="15" customHeight="1" x14ac:dyDescent="0.3">
      <c r="B55" s="64" t="s">
        <v>3</v>
      </c>
      <c r="C55" s="68">
        <f>RATE(2034-2024,,-C26,C38)</f>
        <v>1.8362007398550841E-2</v>
      </c>
      <c r="D55" s="68">
        <f>RATE(2034-2024,,-D26,D38)</f>
        <v>1.8362007398550689E-2</v>
      </c>
      <c r="E55" s="68"/>
      <c r="F55" s="68">
        <f t="shared" ref="F55:G55" si="6">RATE(2034-2024,,-F26,F38)</f>
        <v>3.9671978761722355E-2</v>
      </c>
      <c r="G55" s="68">
        <f t="shared" si="6"/>
        <v>3.9671978761722231E-2</v>
      </c>
      <c r="H55" s="68"/>
      <c r="I55" s="68">
        <f t="shared" ref="I55:J55" si="7">RATE(2034-2024,,-I26,I38)</f>
        <v>3.1513164395191265E-2</v>
      </c>
      <c r="J55" s="68">
        <f t="shared" si="7"/>
        <v>3.3567987787243514E-2</v>
      </c>
      <c r="K55" s="68"/>
      <c r="L55" s="68">
        <f t="shared" ref="L55:M55" si="8">RATE(2034-2024,,-L26,L38)</f>
        <v>2.8373218914875493E-2</v>
      </c>
      <c r="M55" s="68">
        <f t="shared" si="8"/>
        <v>2.8940530859267739E-2</v>
      </c>
      <c r="N55" s="68"/>
      <c r="O55" s="96"/>
    </row>
    <row r="56" spans="2:15" ht="15" customHeight="1" x14ac:dyDescent="0.3">
      <c r="B56" s="66" t="s">
        <v>4</v>
      </c>
      <c r="C56" s="69">
        <f>RATE(2044-2024,,-C26,C50)</f>
        <v>1.8560001053272726E-2</v>
      </c>
      <c r="D56" s="69">
        <f>RATE(2044-2024,,-D26,D50)</f>
        <v>1.8560001053272535E-2</v>
      </c>
      <c r="E56" s="69"/>
      <c r="F56" s="69">
        <f t="shared" ref="F56:G56" si="9">RATE(2044-2024,,-F26,F50)</f>
        <v>3.8741119677137607E-2</v>
      </c>
      <c r="G56" s="69">
        <f t="shared" si="9"/>
        <v>3.8741119677137545E-2</v>
      </c>
      <c r="H56" s="69"/>
      <c r="I56" s="69">
        <f t="shared" ref="I56:J56" si="10">RATE(2044-2024,,-I26,I50)</f>
        <v>2.7613216281436571E-2</v>
      </c>
      <c r="J56" s="69">
        <f t="shared" si="10"/>
        <v>2.8636234309876087E-2</v>
      </c>
      <c r="K56" s="69"/>
      <c r="L56" s="69">
        <f t="shared" ref="L56:M56" si="11">RATE(2044-2024,,-L26,L50)</f>
        <v>2.768789318043607E-2</v>
      </c>
      <c r="M56" s="69">
        <f t="shared" si="11"/>
        <v>2.8050878665824966E-2</v>
      </c>
      <c r="N56" s="69"/>
      <c r="O56" s="96"/>
    </row>
    <row r="57" spans="2:15" ht="15" customHeight="1" x14ac:dyDescent="0.3">
      <c r="B57" s="52" t="s">
        <v>63</v>
      </c>
      <c r="C57" s="42"/>
      <c r="D57" s="42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2:15" ht="14.4" x14ac:dyDescent="0.3">
      <c r="B58" s="57"/>
      <c r="C58" s="57"/>
      <c r="D58" s="57"/>
      <c r="E58" s="57"/>
      <c r="F58" s="57"/>
      <c r="G58" s="57"/>
      <c r="H58" s="57"/>
      <c r="I58" s="57"/>
    </row>
    <row r="59" spans="2:15" ht="14.4" x14ac:dyDescent="0.3">
      <c r="B59" s="57"/>
      <c r="C59" s="57"/>
      <c r="D59" s="57"/>
      <c r="E59" s="57"/>
      <c r="F59" s="57"/>
      <c r="G59" s="57"/>
      <c r="H59" s="57"/>
      <c r="I59" s="57"/>
    </row>
  </sheetData>
  <printOptions horizontalCentered="1"/>
  <pageMargins left="0.7" right="0.45" top="0.75" bottom="0.75" header="0.3" footer="0.3"/>
  <pageSetup scale="77" orientation="portrait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0512CF2B02C4DBA77A31531C64F67" ma:contentTypeVersion="0" ma:contentTypeDescription="Create a new document." ma:contentTypeScope="" ma:versionID="bad26f8d78826572a0075354baa4c9f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0E7163-D1A7-4F9C-9790-089A69C36C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9D3318-4DBB-45F7-BDC1-167D2A2EB7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0313DC-9839-4962-A54C-13961DD79062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Comm Pax 5</vt:lpstr>
      <vt:lpstr>Comm Capacity 6</vt:lpstr>
      <vt:lpstr>Comm Intl Pax 7</vt:lpstr>
      <vt:lpstr>Pax Foreign 8</vt:lpstr>
      <vt:lpstr>Comm Seats TL 9</vt:lpstr>
      <vt:lpstr>Main Pax 10</vt:lpstr>
      <vt:lpstr>Main Capacity 11</vt:lpstr>
      <vt:lpstr>Main Intl Pax 12</vt:lpstr>
      <vt:lpstr>Main Intl Cap 13</vt:lpstr>
      <vt:lpstr>Main Seats 14</vt:lpstr>
      <vt:lpstr>Main Trip Length 15</vt:lpstr>
      <vt:lpstr>Main Yield 16</vt:lpstr>
      <vt:lpstr>Main Intl Yield 17</vt:lpstr>
      <vt:lpstr>Main Jet fuel 18</vt:lpstr>
      <vt:lpstr>Comm Cargo Rev 19</vt:lpstr>
      <vt:lpstr>Comm Cargo Miles 20</vt:lpstr>
      <vt:lpstr>Main Jet Aircraft 21</vt:lpstr>
      <vt:lpstr>Main Cargo Aircraft 22</vt:lpstr>
      <vt:lpstr>Fuel 23</vt:lpstr>
      <vt:lpstr>'Comm Capacity 6'!Print_Area</vt:lpstr>
      <vt:lpstr>'Comm Cargo Miles 20'!Print_Area</vt:lpstr>
      <vt:lpstr>'Comm Cargo Rev 19'!Print_Area</vt:lpstr>
      <vt:lpstr>'Comm Intl Pax 7'!Print_Area</vt:lpstr>
      <vt:lpstr>'Comm Pax 5'!Print_Area</vt:lpstr>
      <vt:lpstr>'Comm Seats TL 9'!Print_Area</vt:lpstr>
      <vt:lpstr>'Fuel 23'!Print_Area</vt:lpstr>
      <vt:lpstr>'Main Capacity 11'!Print_Area</vt:lpstr>
      <vt:lpstr>'Main Cargo Aircraft 22'!Print_Area</vt:lpstr>
      <vt:lpstr>'Main Intl Cap 13'!Print_Area</vt:lpstr>
      <vt:lpstr>'Main Intl Pax 12'!Print_Area</vt:lpstr>
      <vt:lpstr>'Main Intl Yield 17'!Print_Area</vt:lpstr>
      <vt:lpstr>'Main Jet Aircraft 21'!Print_Area</vt:lpstr>
      <vt:lpstr>'Main Jet fuel 18'!Print_Area</vt:lpstr>
      <vt:lpstr>'Main Pax 10'!Print_Area</vt:lpstr>
      <vt:lpstr>'Main Seats 14'!Print_Area</vt:lpstr>
      <vt:lpstr>'Main Trip Length 15'!Print_Area</vt:lpstr>
      <vt:lpstr>'Main Yield 16'!Print_Area</vt:lpstr>
      <vt:lpstr>'Pax Foreign 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Lizotte, Katherine (FAA)</dc:creator>
  <cp:keywords/>
  <dc:description/>
  <cp:lastModifiedBy>Barlett, Anna (FAA)</cp:lastModifiedBy>
  <cp:revision/>
  <dcterms:created xsi:type="dcterms:W3CDTF">2015-03-11T22:33:45Z</dcterms:created>
  <dcterms:modified xsi:type="dcterms:W3CDTF">2024-04-22T16:58:21Z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0x010100BE00512CF2B02C4DBA77A31531C64F67</vt:lpwstr>
  </property>
  <property fmtid="{D5CDD505-2E9C-101B-9397-08002B2CF9AE}" pid="3" name="IsMyDocuments">
    <vt:bool>true</vt:bool>
  </property>
</Properties>
</file>