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4 FCST-w-2022 GA Survey done in 2023\.2024 FINALS\FINALS to the WEBSITE\"/>
    </mc:Choice>
  </mc:AlternateContent>
  <xr:revisionPtr revIDLastSave="0" documentId="13_ncr:1_{3C2CBBC2-8016-41CA-8CB9-738D64F51B2C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Regional Forecast 24" sheetId="24" r:id="rId1"/>
    <sheet name="Regional Pax 25" sheetId="25" r:id="rId2"/>
    <sheet name="Regional Capacity 26" sheetId="26" r:id="rId3"/>
    <sheet name="Regional Aircraft 27" sheetId="52" r:id="rId4"/>
  </sheets>
  <externalReferences>
    <externalReference r:id="rId5"/>
    <externalReference r:id="rId6"/>
    <externalReference r:id="rId7"/>
  </externalReferences>
  <definedNames>
    <definedName name="\p" localSheetId="3">'[1]Tables 14 15 16 data'!#REF!</definedName>
    <definedName name="\p">'[1]Tables 14 15 16 data'!#REF!</definedName>
    <definedName name="\s" localSheetId="3">'[1]Tables 14 15 16 data'!#REF!</definedName>
    <definedName name="\s">'[1]Tables 14 15 16 data'!#REF!</definedName>
    <definedName name="_P" localSheetId="3">'[1]Tables 14 15 16 data'!#REF!</definedName>
    <definedName name="_P">'[1]Tables 14 15 16 data'!#REF!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" localSheetId="3">'[1]Tables 14 15 16 data'!#REF!</definedName>
    <definedName name="_S">'[1]Tables 14 15 16 data'!#REF!</definedName>
    <definedName name="Domestic_chart6" localSheetId="3">#REF!</definedName>
    <definedName name="Domestic_chart6">#REF!</definedName>
    <definedName name="Forecast_Model_Output" localSheetId="3">#REF!</definedName>
    <definedName name="Forecast_Model_Output">#REF!</definedName>
    <definedName name="LATECON">[2]LATGDP!$B$5</definedName>
    <definedName name="model_output" localSheetId="3">#REF!</definedName>
    <definedName name="model_output">#REF!</definedName>
    <definedName name="_xlnm.Print_Area" localSheetId="3">'Regional Aircraft 27'!$B$1:$N$57</definedName>
    <definedName name="_xlnm.Print_Area" localSheetId="2">'Regional Capacity 26'!$B$1:$K$57</definedName>
    <definedName name="_xlnm.Print_Area" localSheetId="0">'Regional Forecast 24'!$B$1:$J$58</definedName>
    <definedName name="_xlnm.Print_Area" localSheetId="1">'Regional Pax 25'!$B$1:$H$57</definedName>
    <definedName name="Print_Area_MI">'[3]F41 data'!$CD$76:$CQ$117</definedName>
    <definedName name="Print_Titles_MI">'[3]F41 data'!$A$1:$A$65536</definedName>
    <definedName name="ss" localSheetId="3">'[1]Tables 14 15 16 data'!#REF!</definedName>
    <definedName name="ss">'[1]Tables 14 15 16 data'!#REF!</definedName>
    <definedName name="sss" localSheetId="3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localSheetId="3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localSheetId="3" hidden="1">{#N/A,#N/A,FALSE,"TABLE1";#N/A,#N/A,FALSE,"TABLE2";#N/A,#N/A,FALSE,"TABLE3";#N/A,#N/A,FALSE,"TABLE4";#N/A,#N/A,FALSE,"TABLE5"}</definedName>
    <definedName name="wrn.econtab." hidden="1">{#N/A,#N/A,FALSE,"TABLE1";#N/A,#N/A,FALSE,"TABLE2";#N/A,#N/A,FALSE,"TABLE3";#N/A,#N/A,FALSE,"TABLE4";#N/A,#N/A,FALSE,"TABLE5"}</definedName>
    <definedName name="wrn.FORECAST." localSheetId="3" hidden="1">{"TOT",#N/A,FALSE,"ASFCST99";"TOTINT",#N/A,FALSE,"ASFCST99";"DOM",#N/A,FALSE,"ASFCST99";"NORTHATL",#N/A,FALSE,"ASFCST99";"PACIFIC",#N/A,FALSE,"ASFCST99";"LATAM",#N/A,FALSE,"ASFCST99"}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2" l="1"/>
  <c r="G54" i="52" l="1"/>
  <c r="G53" i="52"/>
  <c r="J56" i="52"/>
  <c r="I56" i="52"/>
  <c r="J55" i="52"/>
  <c r="I55" i="52"/>
  <c r="J54" i="52"/>
  <c r="I54" i="52"/>
  <c r="J53" i="52"/>
  <c r="I53" i="52"/>
  <c r="E56" i="52"/>
  <c r="D56" i="52"/>
  <c r="E55" i="52"/>
  <c r="D55" i="52"/>
  <c r="E54" i="52"/>
  <c r="D54" i="52"/>
  <c r="E53" i="52"/>
  <c r="D53" i="52"/>
  <c r="J56" i="26"/>
  <c r="I56" i="26"/>
  <c r="J55" i="26"/>
  <c r="I55" i="26"/>
  <c r="J54" i="26"/>
  <c r="I54" i="26"/>
  <c r="J53" i="26"/>
  <c r="I53" i="26"/>
  <c r="G56" i="26"/>
  <c r="F56" i="26"/>
  <c r="G55" i="26"/>
  <c r="F55" i="26"/>
  <c r="G54" i="26"/>
  <c r="F54" i="26"/>
  <c r="G53" i="26"/>
  <c r="F53" i="26"/>
  <c r="D56" i="26"/>
  <c r="D55" i="26"/>
  <c r="D54" i="26"/>
  <c r="D53" i="26"/>
  <c r="H56" i="25"/>
  <c r="G56" i="25"/>
  <c r="F56" i="25"/>
  <c r="E56" i="25"/>
  <c r="D56" i="25"/>
  <c r="H55" i="25"/>
  <c r="G55" i="25"/>
  <c r="F55" i="25"/>
  <c r="E55" i="25"/>
  <c r="D55" i="25"/>
  <c r="H54" i="25"/>
  <c r="G54" i="25"/>
  <c r="F54" i="25"/>
  <c r="E54" i="25"/>
  <c r="D54" i="25"/>
  <c r="H53" i="25"/>
  <c r="G53" i="25"/>
  <c r="F53" i="25"/>
  <c r="E53" i="25"/>
  <c r="D53" i="25"/>
  <c r="J56" i="24"/>
  <c r="I56" i="24"/>
  <c r="H56" i="24"/>
  <c r="G56" i="24"/>
  <c r="F56" i="24"/>
  <c r="E56" i="24"/>
  <c r="D56" i="24"/>
  <c r="J55" i="24"/>
  <c r="I55" i="24"/>
  <c r="H55" i="24"/>
  <c r="G55" i="24"/>
  <c r="F55" i="24"/>
  <c r="E55" i="24"/>
  <c r="D55" i="24"/>
  <c r="J54" i="24"/>
  <c r="I54" i="24"/>
  <c r="H54" i="24"/>
  <c r="G54" i="24"/>
  <c r="F54" i="24"/>
  <c r="E54" i="24"/>
  <c r="D54" i="24"/>
  <c r="J53" i="24"/>
  <c r="I53" i="24"/>
  <c r="H53" i="24"/>
  <c r="G53" i="24"/>
  <c r="F53" i="24"/>
  <c r="E53" i="24"/>
  <c r="D53" i="24"/>
  <c r="C56" i="24"/>
  <c r="C55" i="24"/>
  <c r="C54" i="24"/>
  <c r="C53" i="24"/>
  <c r="C56" i="25"/>
  <c r="C55" i="25"/>
  <c r="C54" i="25"/>
  <c r="C53" i="25"/>
  <c r="C56" i="26"/>
  <c r="C55" i="26"/>
  <c r="C54" i="26"/>
  <c r="C53" i="26"/>
  <c r="C56" i="52"/>
  <c r="C55" i="52"/>
  <c r="C54" i="52"/>
  <c r="C53" i="52"/>
  <c r="M23" i="52"/>
  <c r="L23" i="52"/>
  <c r="M49" i="52"/>
  <c r="L49" i="52"/>
  <c r="K49" i="52"/>
  <c r="H49" i="52"/>
  <c r="M50" i="52"/>
  <c r="L50" i="52"/>
  <c r="K50" i="52"/>
  <c r="H50" i="52"/>
  <c r="M48" i="52"/>
  <c r="M10" i="52"/>
  <c r="M53" i="52" s="1"/>
  <c r="L10" i="52"/>
  <c r="H13" i="52"/>
  <c r="K13" i="52"/>
  <c r="L13" i="52"/>
  <c r="M13" i="52"/>
  <c r="H14" i="52"/>
  <c r="K14" i="52"/>
  <c r="L14" i="52"/>
  <c r="M14" i="52"/>
  <c r="K10" i="52"/>
  <c r="H10" i="52"/>
  <c r="L48" i="52"/>
  <c r="N48" i="52" s="1"/>
  <c r="K48" i="52"/>
  <c r="H48" i="52"/>
  <c r="M47" i="52"/>
  <c r="L47" i="52"/>
  <c r="K47" i="52"/>
  <c r="H47" i="52"/>
  <c r="M46" i="52"/>
  <c r="L46" i="52"/>
  <c r="K46" i="52"/>
  <c r="H46" i="52"/>
  <c r="M44" i="52"/>
  <c r="L44" i="52"/>
  <c r="K44" i="52"/>
  <c r="H44" i="52"/>
  <c r="M43" i="52"/>
  <c r="L43" i="52"/>
  <c r="K43" i="52"/>
  <c r="H43" i="52"/>
  <c r="M42" i="52"/>
  <c r="L42" i="52"/>
  <c r="N42" i="52" s="1"/>
  <c r="K42" i="52"/>
  <c r="H42" i="52"/>
  <c r="M41" i="52"/>
  <c r="L41" i="52"/>
  <c r="K41" i="52"/>
  <c r="H41" i="52"/>
  <c r="M40" i="52"/>
  <c r="L40" i="52"/>
  <c r="N40" i="52" s="1"/>
  <c r="K40" i="52"/>
  <c r="H40" i="52"/>
  <c r="M38" i="52"/>
  <c r="L38" i="52"/>
  <c r="K38" i="52"/>
  <c r="H38" i="52"/>
  <c r="M37" i="52"/>
  <c r="L37" i="52"/>
  <c r="K37" i="52"/>
  <c r="H37" i="52"/>
  <c r="M36" i="52"/>
  <c r="L36" i="52"/>
  <c r="K36" i="52"/>
  <c r="H36" i="52"/>
  <c r="M35" i="52"/>
  <c r="L35" i="52"/>
  <c r="K35" i="52"/>
  <c r="H35" i="52"/>
  <c r="M34" i="52"/>
  <c r="L34" i="52"/>
  <c r="K34" i="52"/>
  <c r="H34" i="52"/>
  <c r="M32" i="52"/>
  <c r="L32" i="52"/>
  <c r="K32" i="52"/>
  <c r="H32" i="52"/>
  <c r="M31" i="52"/>
  <c r="L31" i="52"/>
  <c r="N31" i="52" s="1"/>
  <c r="K31" i="52"/>
  <c r="H31" i="52"/>
  <c r="M30" i="52"/>
  <c r="L30" i="52"/>
  <c r="K30" i="52"/>
  <c r="H30" i="52"/>
  <c r="M29" i="52"/>
  <c r="L29" i="52"/>
  <c r="K29" i="52"/>
  <c r="H29" i="52"/>
  <c r="M28" i="52"/>
  <c r="L28" i="52"/>
  <c r="K28" i="52"/>
  <c r="H28" i="52"/>
  <c r="M26" i="52"/>
  <c r="L26" i="52"/>
  <c r="K26" i="52"/>
  <c r="K56" i="52" s="1"/>
  <c r="H26" i="52"/>
  <c r="K23" i="52"/>
  <c r="K54" i="52" s="1"/>
  <c r="H23" i="52"/>
  <c r="M22" i="52"/>
  <c r="L22" i="52"/>
  <c r="K22" i="52"/>
  <c r="H22" i="52"/>
  <c r="M21" i="52"/>
  <c r="L21" i="52"/>
  <c r="N21" i="52"/>
  <c r="K21" i="52"/>
  <c r="H21" i="52"/>
  <c r="M20" i="52"/>
  <c r="L20" i="52"/>
  <c r="K20" i="52"/>
  <c r="H20" i="52"/>
  <c r="M19" i="52"/>
  <c r="L19" i="52"/>
  <c r="K19" i="52"/>
  <c r="H19" i="52"/>
  <c r="M18" i="52"/>
  <c r="L18" i="52"/>
  <c r="K18" i="52"/>
  <c r="H18" i="52"/>
  <c r="M17" i="52"/>
  <c r="L17" i="52"/>
  <c r="K17" i="52"/>
  <c r="H17" i="52"/>
  <c r="M16" i="52"/>
  <c r="L16" i="52"/>
  <c r="K16" i="52"/>
  <c r="H16" i="52"/>
  <c r="M15" i="52"/>
  <c r="L15" i="52"/>
  <c r="N15" i="52"/>
  <c r="K15" i="52"/>
  <c r="H15" i="52"/>
  <c r="M12" i="52"/>
  <c r="N12" i="52" s="1"/>
  <c r="L12" i="52"/>
  <c r="K12" i="52"/>
  <c r="H12" i="52"/>
  <c r="M11" i="52"/>
  <c r="N11" i="52"/>
  <c r="K11" i="52"/>
  <c r="H11" i="52"/>
  <c r="N47" i="52"/>
  <c r="N14" i="52"/>
  <c r="N17" i="52"/>
  <c r="N16" i="52"/>
  <c r="N19" i="52"/>
  <c r="N10" i="52"/>
  <c r="N35" i="52"/>
  <c r="N36" i="52"/>
  <c r="N13" i="52"/>
  <c r="N44" i="52"/>
  <c r="N22" i="52"/>
  <c r="N18" i="52" l="1"/>
  <c r="N20" i="52"/>
  <c r="N46" i="52"/>
  <c r="N30" i="52"/>
  <c r="N50" i="52"/>
  <c r="N49" i="52"/>
  <c r="N29" i="52"/>
  <c r="N28" i="52"/>
  <c r="N32" i="52"/>
  <c r="N43" i="52"/>
  <c r="N41" i="52"/>
  <c r="N38" i="52"/>
  <c r="N34" i="52"/>
  <c r="L55" i="52"/>
  <c r="N37" i="52"/>
  <c r="K55" i="52"/>
  <c r="H54" i="52"/>
  <c r="L56" i="52"/>
  <c r="K53" i="52"/>
  <c r="H53" i="52"/>
  <c r="M55" i="52"/>
  <c r="N26" i="52"/>
  <c r="L54" i="52"/>
  <c r="N23" i="52"/>
  <c r="M56" i="52"/>
  <c r="L53" i="52"/>
  <c r="M54" i="52"/>
  <c r="N55" i="52" l="1"/>
  <c r="N56" i="52"/>
  <c r="N54" i="52"/>
  <c r="N53" i="52"/>
</calcChain>
</file>

<file path=xl/sharedStrings.xml><?xml version="1.0" encoding="utf-8"?>
<sst xmlns="http://schemas.openxmlformats.org/spreadsheetml/2006/main" count="111" uniqueCount="56">
  <si>
    <t>Historical</t>
  </si>
  <si>
    <t>2023E</t>
  </si>
  <si>
    <t>2023-24</t>
  </si>
  <si>
    <t>2024-34</t>
  </si>
  <si>
    <t>2024-44</t>
  </si>
  <si>
    <t xml:space="preserve"> </t>
  </si>
  <si>
    <t>FISCAL YEAR</t>
  </si>
  <si>
    <t>Forecast</t>
  </si>
  <si>
    <t>Avg Annual Growth</t>
  </si>
  <si>
    <t>2010-23</t>
  </si>
  <si>
    <t>DOMESTIC</t>
  </si>
  <si>
    <t>INTERNATIONAL</t>
  </si>
  <si>
    <t>TOTAL</t>
  </si>
  <si>
    <t>SCHEDULED PASSENGER CAPACITY, TRAFFIC, AND LOAD FACTORS</t>
  </si>
  <si>
    <t>% LOAD FACTOR</t>
  </si>
  <si>
    <t>REVENUE PASSENGER MILES</t>
  </si>
  <si>
    <t>AVERAGE SEATS PER AIRCRAFT MILE</t>
  </si>
  <si>
    <t>AVERAGE PASSENGER TRIP LENGTH</t>
  </si>
  <si>
    <t>DOMESTIC (Seats/Mile)</t>
  </si>
  <si>
    <t>DOMESTIC (Miles)</t>
  </si>
  <si>
    <t>SCHEDULED PASSENGER TRAFFIC</t>
  </si>
  <si>
    <t>TOTAL (Seats/Mile)</t>
  </si>
  <si>
    <t>TOTAL (Miles)</t>
  </si>
  <si>
    <t>CURRENT $  (Cents)</t>
  </si>
  <si>
    <t>N.A.</t>
  </si>
  <si>
    <t>Note: N.A. - Not Applicable</t>
  </si>
  <si>
    <t>TABLE 24</t>
  </si>
  <si>
    <t>U.S. REGIONAL CARRIER FORECAST ASSUMPTIONS</t>
  </si>
  <si>
    <t>REVENUE PER PASSENGER MILE**</t>
  </si>
  <si>
    <t>INT'L (Seats/Mile)</t>
  </si>
  <si>
    <t>INT'L.  (Miles)</t>
  </si>
  <si>
    <t>Source:  Form 41 and 298C, U.S. Department of Transportation.</t>
  </si>
  <si>
    <t>** Reporting carriers.</t>
  </si>
  <si>
    <t>TABLE 25</t>
  </si>
  <si>
    <t>U.S. REGIONAL CARRIERS</t>
  </si>
  <si>
    <t>(In Millions)</t>
  </si>
  <si>
    <t xml:space="preserve"> REVENUE PASSENGERS</t>
  </si>
  <si>
    <t>TABLE 26</t>
  </si>
  <si>
    <t>YEAR</t>
  </si>
  <si>
    <t>ASMs      (MIL)</t>
  </si>
  <si>
    <t>RPMs     (MIL)</t>
  </si>
  <si>
    <t>Source: Form 41 and 298C, U.S. Department of Transportation.</t>
  </si>
  <si>
    <t>TABLE 27</t>
  </si>
  <si>
    <t>PASSENGER AIRCRAFT</t>
  </si>
  <si>
    <t>REGIONAL AIRCRAFT</t>
  </si>
  <si>
    <t>31  TO 40 SEATS</t>
  </si>
  <si>
    <t>OVER 40 SEATS</t>
  </si>
  <si>
    <t>TOTAL FLEET</t>
  </si>
  <si>
    <t>AS OF              JANUARY 1</t>
  </si>
  <si>
    <t>LESS THAN     9 SEATS</t>
  </si>
  <si>
    <t>10 TO 19   SEATS</t>
  </si>
  <si>
    <t>20 TO 30   SEATS</t>
  </si>
  <si>
    <t>PROP</t>
  </si>
  <si>
    <t>JET</t>
  </si>
  <si>
    <t>NON JET</t>
  </si>
  <si>
    <t>2023 $  (Cents)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</si>
</sst>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%"/>
    <numFmt numFmtId="167" formatCode="_-* #,##0.00\ _z_ł_-;\-* #,##0.00\ _z_ł_-;_-* &quot;-&quot;??\ _z_ł_-;_-@_-"/>
    <numFmt numFmtId="168" formatCode="mmmm\ d\,\ yyyy"/>
    <numFmt numFmtId="169" formatCode="General_)"/>
    <numFmt numFmtId="170" formatCode="0.0"/>
    <numFmt numFmtId="171" formatCode="0.0000%"/>
    <numFmt numFmtId="172" formatCode="0.00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8">
    <xf numFmtId="0" fontId="0" fillId="0" borderId="0"/>
    <xf numFmtId="0" fontId="9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10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166" fontId="9" fillId="0" borderId="0">
      <alignment readingOrder="1"/>
      <protection locked="0"/>
    </xf>
    <xf numFmtId="166" fontId="9" fillId="0" borderId="0">
      <alignment readingOrder="1"/>
      <protection locked="0"/>
    </xf>
    <xf numFmtId="0" fontId="9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4" fontId="9" fillId="0" borderId="0">
      <alignment readingOrder="1"/>
      <protection locked="0"/>
    </xf>
    <xf numFmtId="4" fontId="9" fillId="0" borderId="0">
      <alignment readingOrder="1"/>
      <protection locked="0"/>
    </xf>
    <xf numFmtId="0" fontId="9" fillId="0" borderId="0" applyNumberFormat="0">
      <alignment horizontal="center" readingOrder="1"/>
      <protection locked="0"/>
    </xf>
    <xf numFmtId="4" fontId="9" fillId="0" borderId="0">
      <alignment readingOrder="1"/>
      <protection locked="0"/>
    </xf>
    <xf numFmtId="0" fontId="11" fillId="33" borderId="0" applyNumberFormat="0" applyBorder="0" applyAlignment="0" applyProtection="0"/>
    <xf numFmtId="0" fontId="6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1" fillId="34" borderId="0" applyNumberFormat="0" applyBorder="0" applyAlignment="0" applyProtection="0"/>
    <xf numFmtId="0" fontId="6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1" fillId="35" borderId="0" applyNumberFormat="0" applyBorder="0" applyAlignment="0" applyProtection="0"/>
    <xf numFmtId="0" fontId="6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1" fillId="36" borderId="0" applyNumberFormat="0" applyBorder="0" applyAlignment="0" applyProtection="0"/>
    <xf numFmtId="0" fontId="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1" fillId="37" borderId="0" applyNumberFormat="0" applyBorder="0" applyAlignment="0" applyProtection="0"/>
    <xf numFmtId="0" fontId="6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1" fillId="38" borderId="0" applyNumberFormat="0" applyBorder="0" applyAlignment="0" applyProtection="0"/>
    <xf numFmtId="0" fontId="6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1" fillId="39" borderId="0" applyNumberFormat="0" applyBorder="0" applyAlignment="0" applyProtection="0"/>
    <xf numFmtId="0" fontId="6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1" fillId="40" borderId="0" applyNumberFormat="0" applyBorder="0" applyAlignment="0" applyProtection="0"/>
    <xf numFmtId="0" fontId="6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1" fillId="41" borderId="0" applyNumberFormat="0" applyBorder="0" applyAlignment="0" applyProtection="0"/>
    <xf numFmtId="0" fontId="6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1" fillId="36" borderId="0" applyNumberFormat="0" applyBorder="0" applyAlignment="0" applyProtection="0"/>
    <xf numFmtId="0" fontId="6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1" fillId="39" borderId="0" applyNumberFormat="0" applyBorder="0" applyAlignment="0" applyProtection="0"/>
    <xf numFmtId="0" fontId="6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1" fillId="42" borderId="0" applyNumberFormat="0" applyBorder="0" applyAlignment="0" applyProtection="0"/>
    <xf numFmtId="0" fontId="6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3" fillId="43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3" fillId="40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3" fillId="41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3" fillId="44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3" fillId="45" borderId="0" applyNumberFormat="0" applyBorder="0" applyAlignment="0" applyProtection="0"/>
    <xf numFmtId="0" fontId="14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46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3" fillId="47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3" fillId="48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3" fillId="49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3" fillId="44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45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50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4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51" borderId="10" applyNumberFormat="0" applyAlignment="0" applyProtection="0"/>
    <xf numFmtId="0" fontId="20" fillId="6" borderId="4" applyNumberFormat="0" applyAlignment="0" applyProtection="0"/>
    <xf numFmtId="0" fontId="19" fillId="51" borderId="10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2" fillId="52" borderId="11" applyNumberFormat="0" applyAlignment="0" applyProtection="0"/>
    <xf numFmtId="0" fontId="23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" fontId="7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5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9" fillId="0" borderId="13" applyNumberFormat="0" applyFill="0" applyAlignment="0" applyProtection="0"/>
    <xf numFmtId="0" fontId="40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1" fillId="0" borderId="14" applyNumberFormat="0" applyFill="0" applyAlignment="0" applyProtection="0"/>
    <xf numFmtId="0" fontId="42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6" fillId="38" borderId="10" applyNumberFormat="0" applyAlignment="0" applyProtection="0"/>
    <xf numFmtId="0" fontId="47" fillId="5" borderId="4" applyNumberFormat="0" applyAlignment="0" applyProtection="0"/>
    <xf numFmtId="0" fontId="46" fillId="38" borderId="10" applyNumberFormat="0" applyAlignment="0" applyProtection="0"/>
    <xf numFmtId="0" fontId="48" fillId="5" borderId="4" applyNumberFormat="0" applyAlignment="0" applyProtection="0"/>
    <xf numFmtId="0" fontId="48" fillId="5" borderId="4" applyNumberFormat="0" applyAlignment="0" applyProtection="0"/>
    <xf numFmtId="0" fontId="49" fillId="0" borderId="15" applyNumberFormat="0" applyFill="0" applyAlignment="0" applyProtection="0"/>
    <xf numFmtId="0" fontId="50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6" applyNumberFormat="0" applyFill="0" applyAlignment="0" applyProtection="0"/>
    <xf numFmtId="0" fontId="52" fillId="53" borderId="0" applyNumberFormat="0" applyBorder="0" applyAlignment="0" applyProtection="0"/>
    <xf numFmtId="0" fontId="53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165" fontId="55" fillId="0" borderId="0"/>
    <xf numFmtId="0" fontId="26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5" fillId="0" borderId="0"/>
    <xf numFmtId="0" fontId="28" fillId="0" borderId="0" applyNumberFormat="0" applyFont="0">
      <alignment readingOrder="1"/>
      <protection locked="0"/>
    </xf>
    <xf numFmtId="0" fontId="26" fillId="0" borderId="0"/>
    <xf numFmtId="0" fontId="7" fillId="0" borderId="0"/>
    <xf numFmtId="0" fontId="6" fillId="0" borderId="0"/>
    <xf numFmtId="0" fontId="26" fillId="0" borderId="0"/>
    <xf numFmtId="0" fontId="12" fillId="0" borderId="0"/>
    <xf numFmtId="0" fontId="27" fillId="0" borderId="0"/>
    <xf numFmtId="0" fontId="26" fillId="0" borderId="0"/>
    <xf numFmtId="169" fontId="56" fillId="0" borderId="0"/>
    <xf numFmtId="0" fontId="6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9" fillId="54" borderId="16" applyNumberFormat="0" applyFont="0" applyAlignment="0" applyProtection="0"/>
    <xf numFmtId="0" fontId="11" fillId="54" borderId="16" applyNumberFormat="0" applyFont="0" applyAlignment="0" applyProtection="0"/>
    <xf numFmtId="0" fontId="6" fillId="8" borderId="8" applyNumberFormat="0" applyFont="0" applyAlignment="0" applyProtection="0"/>
    <xf numFmtId="0" fontId="11" fillId="54" borderId="16" applyNumberFormat="0" applyFont="0" applyAlignment="0" applyProtection="0"/>
    <xf numFmtId="0" fontId="12" fillId="8" borderId="8" applyNumberFormat="0" applyFont="0" applyAlignment="0" applyProtection="0"/>
    <xf numFmtId="0" fontId="29" fillId="54" borderId="16" applyNumberFormat="0" applyFont="0" applyAlignment="0" applyProtection="0"/>
    <xf numFmtId="0" fontId="12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7" fillId="51" borderId="17" applyNumberFormat="0" applyAlignment="0" applyProtection="0"/>
    <xf numFmtId="0" fontId="58" fillId="6" borderId="5" applyNumberFormat="0" applyAlignment="0" applyProtection="0"/>
    <xf numFmtId="0" fontId="57" fillId="51" borderId="17" applyNumberFormat="0" applyAlignment="0" applyProtection="0"/>
    <xf numFmtId="0" fontId="59" fillId="6" borderId="5" applyNumberFormat="0" applyAlignment="0" applyProtection="0"/>
    <xf numFmtId="0" fontId="59" fillId="6" borderId="5" applyNumberFormat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60" fillId="55" borderId="18" applyNumberFormat="0" applyAlignment="0" applyProtection="0"/>
    <xf numFmtId="0" fontId="60" fillId="55" borderId="18" applyNumberFormat="0" applyAlignment="0" applyProtection="0"/>
    <xf numFmtId="0" fontId="60" fillId="55" borderId="18" applyNumberFormat="0" applyAlignment="0" applyProtection="0"/>
    <xf numFmtId="2" fontId="60" fillId="56" borderId="18" applyProtection="0">
      <alignment horizontal="right"/>
    </xf>
    <xf numFmtId="2" fontId="60" fillId="56" borderId="18" applyProtection="0">
      <alignment horizontal="right"/>
    </xf>
    <xf numFmtId="2" fontId="60" fillId="56" borderId="18" applyProtection="0">
      <alignment horizontal="right"/>
    </xf>
    <xf numFmtId="14" fontId="61" fillId="55" borderId="0" applyBorder="0" applyProtection="0">
      <alignment horizontal="left"/>
    </xf>
    <xf numFmtId="170" fontId="9" fillId="57" borderId="18" applyProtection="0">
      <alignment horizontal="right"/>
    </xf>
    <xf numFmtId="170" fontId="9" fillId="57" borderId="18" applyProtection="0">
      <alignment horizontal="right"/>
    </xf>
    <xf numFmtId="170" fontId="9" fillId="57" borderId="18" applyProtection="0">
      <alignment horizontal="right"/>
    </xf>
    <xf numFmtId="2" fontId="9" fillId="57" borderId="18" applyProtection="0">
      <alignment horizontal="right"/>
    </xf>
    <xf numFmtId="2" fontId="9" fillId="57" borderId="18" applyProtection="0">
      <alignment horizontal="right"/>
    </xf>
    <xf numFmtId="2" fontId="9" fillId="57" borderId="18" applyProtection="0">
      <alignment horizontal="right"/>
    </xf>
    <xf numFmtId="14" fontId="62" fillId="58" borderId="18" applyProtection="0">
      <alignment horizontal="right"/>
    </xf>
    <xf numFmtId="14" fontId="62" fillId="58" borderId="18" applyProtection="0">
      <alignment horizontal="right"/>
    </xf>
    <xf numFmtId="14" fontId="62" fillId="58" borderId="18" applyProtection="0">
      <alignment horizontal="right"/>
    </xf>
    <xf numFmtId="14" fontId="62" fillId="58" borderId="18" applyProtection="0">
      <alignment horizontal="left"/>
    </xf>
    <xf numFmtId="14" fontId="62" fillId="58" borderId="18" applyProtection="0">
      <alignment horizontal="left"/>
    </xf>
    <xf numFmtId="14" fontId="62" fillId="58" borderId="18" applyProtection="0">
      <alignment horizontal="left"/>
    </xf>
    <xf numFmtId="0" fontId="63" fillId="55" borderId="18" applyNumberFormat="0" applyProtection="0">
      <alignment horizontal="left"/>
    </xf>
    <xf numFmtId="0" fontId="63" fillId="55" borderId="18" applyNumberFormat="0" applyProtection="0">
      <alignment horizontal="left"/>
    </xf>
    <xf numFmtId="0" fontId="63" fillId="55" borderId="18" applyNumberFormat="0" applyProtection="0">
      <alignment horizontal="left"/>
    </xf>
    <xf numFmtId="0" fontId="6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0" borderId="9" applyNumberFormat="0" applyFill="0" applyAlignment="0" applyProtection="0"/>
    <xf numFmtId="0" fontId="65" fillId="0" borderId="19" applyNumberFormat="0" applyFill="0" applyAlignment="0" applyProtection="0"/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/>
    <xf numFmtId="0" fontId="2" fillId="0" borderId="0" applyNumberFormat="0" applyFill="0" applyBorder="0" applyAlignment="0" applyProtection="0"/>
    <xf numFmtId="0" fontId="38" fillId="0" borderId="1" applyNumberFormat="0" applyFill="0" applyAlignment="0" applyProtection="0"/>
    <xf numFmtId="0" fontId="40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17" fillId="3" borderId="0" applyNumberFormat="0" applyBorder="0" applyAlignment="0" applyProtection="0"/>
    <xf numFmtId="0" fontId="53" fillId="4" borderId="0" applyNumberFormat="0" applyBorder="0" applyAlignment="0" applyProtection="0"/>
    <xf numFmtId="0" fontId="47" fillId="5" borderId="4" applyNumberFormat="0" applyAlignment="0" applyProtection="0"/>
    <xf numFmtId="0" fontId="58" fillId="6" borderId="5" applyNumberFormat="0" applyAlignment="0" applyProtection="0"/>
    <xf numFmtId="0" fontId="20" fillId="6" borderId="4" applyNumberFormat="0" applyAlignment="0" applyProtection="0"/>
    <xf numFmtId="0" fontId="50" fillId="0" borderId="6" applyNumberFormat="0" applyFill="0" applyAlignment="0" applyProtection="0"/>
    <xf numFmtId="0" fontId="23" fillId="7" borderId="7" applyNumberFormat="0" applyAlignment="0" applyProtection="0"/>
    <xf numFmtId="0" fontId="6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14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4" fillId="32" borderId="0" applyNumberFormat="0" applyBorder="0" applyAlignment="0" applyProtection="0"/>
    <xf numFmtId="0" fontId="28" fillId="0" borderId="0" applyNumberFormat="0" applyFont="0">
      <alignment readingOrder="1"/>
      <protection locked="0"/>
    </xf>
    <xf numFmtId="0" fontId="28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2" fillId="0" borderId="0"/>
    <xf numFmtId="43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26" fillId="0" borderId="0"/>
    <xf numFmtId="0" fontId="2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" fillId="0" borderId="0"/>
    <xf numFmtId="0" fontId="27" fillId="0" borderId="0"/>
    <xf numFmtId="0" fontId="12" fillId="0" borderId="0"/>
    <xf numFmtId="9" fontId="27" fillId="0" borderId="0" applyFont="0" applyFill="0" applyBorder="0" applyAlignment="0" applyProtection="0"/>
  </cellStyleXfs>
  <cellXfs count="155">
    <xf numFmtId="0" fontId="0" fillId="0" borderId="0" xfId="0"/>
    <xf numFmtId="0" fontId="8" fillId="0" borderId="0" xfId="0" applyFont="1" applyAlignment="1">
      <alignment horizontal="centerContinuous"/>
    </xf>
    <xf numFmtId="0" fontId="7" fillId="0" borderId="0" xfId="302"/>
    <xf numFmtId="0" fontId="1" fillId="0" borderId="0" xfId="0" applyFont="1"/>
    <xf numFmtId="0" fontId="1" fillId="0" borderId="0" xfId="0" applyFont="1" applyAlignment="1">
      <alignment horizontal="centerContinuous"/>
    </xf>
    <xf numFmtId="0" fontId="7" fillId="0" borderId="0" xfId="427"/>
    <xf numFmtId="0" fontId="74" fillId="0" borderId="0" xfId="427" applyFont="1"/>
    <xf numFmtId="0" fontId="69" fillId="0" borderId="0" xfId="427" applyFont="1"/>
    <xf numFmtId="0" fontId="7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4" fillId="0" borderId="0" xfId="302" applyFont="1"/>
    <xf numFmtId="0" fontId="75" fillId="0" borderId="0" xfId="0" applyFont="1" applyAlignment="1">
      <alignment horizontal="centerContinuous"/>
    </xf>
    <xf numFmtId="0" fontId="78" fillId="0" borderId="0" xfId="0" applyFont="1" applyAlignment="1">
      <alignment horizontal="centerContinuous"/>
    </xf>
    <xf numFmtId="0" fontId="79" fillId="0" borderId="0" xfId="0" applyFont="1" applyAlignment="1">
      <alignment horizontal="centerContinuous"/>
    </xf>
    <xf numFmtId="0" fontId="73" fillId="0" borderId="0" xfId="427" applyFont="1" applyAlignment="1">
      <alignment horizontal="centerContinuous"/>
    </xf>
    <xf numFmtId="0" fontId="74" fillId="0" borderId="0" xfId="427" applyFont="1" applyAlignment="1">
      <alignment horizontal="centerContinuous"/>
    </xf>
    <xf numFmtId="172" fontId="74" fillId="0" borderId="0" xfId="427" applyNumberFormat="1" applyFont="1"/>
    <xf numFmtId="0" fontId="75" fillId="0" borderId="0" xfId="427" applyFont="1" applyAlignment="1">
      <alignment horizontal="centerContinuous"/>
    </xf>
    <xf numFmtId="49" fontId="76" fillId="0" borderId="0" xfId="427" applyNumberFormat="1" applyFont="1" applyAlignment="1">
      <alignment horizontal="centerContinuous"/>
    </xf>
    <xf numFmtId="0" fontId="76" fillId="0" borderId="0" xfId="427" applyFont="1" applyAlignment="1">
      <alignment horizontal="centerContinuous"/>
    </xf>
    <xf numFmtId="0" fontId="74" fillId="0" borderId="0" xfId="427" applyFont="1" applyAlignment="1">
      <alignment horizontal="left" indent="1"/>
    </xf>
    <xf numFmtId="0" fontId="74" fillId="0" borderId="0" xfId="302" applyFont="1" applyAlignment="1">
      <alignment horizontal="centerContinuous"/>
    </xf>
    <xf numFmtId="0" fontId="79" fillId="0" borderId="0" xfId="302" applyFont="1" applyAlignment="1">
      <alignment horizontal="centerContinuous"/>
    </xf>
    <xf numFmtId="0" fontId="69" fillId="0" borderId="0" xfId="302" applyFont="1"/>
    <xf numFmtId="0" fontId="74" fillId="60" borderId="0" xfId="261" applyFont="1" applyFill="1" applyAlignment="1">
      <alignment horizontal="left"/>
    </xf>
    <xf numFmtId="0" fontId="74" fillId="60" borderId="0" xfId="427" applyFont="1" applyFill="1"/>
    <xf numFmtId="0" fontId="74" fillId="60" borderId="0" xfId="427" quotePrefix="1" applyFont="1" applyFill="1" applyAlignment="1">
      <alignment horizontal="left"/>
    </xf>
    <xf numFmtId="172" fontId="74" fillId="60" borderId="0" xfId="427" applyNumberFormat="1" applyFont="1" applyFill="1"/>
    <xf numFmtId="0" fontId="74" fillId="60" borderId="0" xfId="427" applyFont="1" applyFill="1" applyAlignment="1">
      <alignment horizontal="left"/>
    </xf>
    <xf numFmtId="171" fontId="74" fillId="60" borderId="0" xfId="427" applyNumberFormat="1" applyFont="1" applyFill="1"/>
    <xf numFmtId="0" fontId="81" fillId="0" borderId="0" xfId="261" applyFont="1" applyAlignment="1">
      <alignment horizontal="left"/>
    </xf>
    <xf numFmtId="0" fontId="77" fillId="0" borderId="0" xfId="261" applyFont="1" applyAlignment="1">
      <alignment horizontal="left"/>
    </xf>
    <xf numFmtId="0" fontId="77" fillId="0" borderId="0" xfId="427" applyFont="1"/>
    <xf numFmtId="0" fontId="80" fillId="59" borderId="0" xfId="261" applyFont="1" applyFill="1" applyAlignment="1">
      <alignment horizontal="left"/>
    </xf>
    <xf numFmtId="0" fontId="80" fillId="0" borderId="0" xfId="261" applyFont="1" applyAlignment="1">
      <alignment horizontal="left"/>
    </xf>
    <xf numFmtId="0" fontId="80" fillId="0" borderId="0" xfId="0" applyFont="1" applyAlignment="1">
      <alignment horizontal="left"/>
    </xf>
    <xf numFmtId="0" fontId="80" fillId="60" borderId="0" xfId="261" applyFont="1" applyFill="1" applyAlignment="1">
      <alignment horizontal="left"/>
    </xf>
    <xf numFmtId="0" fontId="80" fillId="59" borderId="0" xfId="0" applyFont="1" applyFill="1" applyAlignment="1">
      <alignment horizontal="left"/>
    </xf>
    <xf numFmtId="0" fontId="80" fillId="60" borderId="0" xfId="0" applyFont="1" applyFill="1" applyAlignment="1">
      <alignment horizontal="left"/>
    </xf>
    <xf numFmtId="164" fontId="80" fillId="0" borderId="0" xfId="323" applyNumberFormat="1" applyFont="1" applyAlignment="1">
      <alignment horizontal="center"/>
    </xf>
    <xf numFmtId="164" fontId="80" fillId="59" borderId="0" xfId="323" applyNumberFormat="1" applyFont="1" applyFill="1" applyAlignment="1">
      <alignment horizontal="center"/>
    </xf>
    <xf numFmtId="0" fontId="82" fillId="0" borderId="0" xfId="0" applyFont="1"/>
    <xf numFmtId="0" fontId="80" fillId="61" borderId="0" xfId="0" applyFont="1" applyFill="1" applyAlignment="1">
      <alignment horizontal="centerContinuous"/>
    </xf>
    <xf numFmtId="0" fontId="80" fillId="61" borderId="0" xfId="0" applyFont="1" applyFill="1" applyAlignment="1">
      <alignment horizontal="center"/>
    </xf>
    <xf numFmtId="3" fontId="80" fillId="59" borderId="0" xfId="0" applyNumberFormat="1" applyFont="1" applyFill="1" applyAlignment="1" applyProtection="1">
      <alignment horizontal="center"/>
      <protection locked="0"/>
    </xf>
    <xf numFmtId="3" fontId="80" fillId="59" borderId="0" xfId="0" applyNumberFormat="1" applyFont="1" applyFill="1" applyAlignment="1">
      <alignment horizontal="center"/>
    </xf>
    <xf numFmtId="3" fontId="80" fillId="0" borderId="0" xfId="0" applyNumberFormat="1" applyFont="1" applyAlignment="1" applyProtection="1">
      <alignment horizontal="center"/>
      <protection locked="0"/>
    </xf>
    <xf numFmtId="3" fontId="80" fillId="0" borderId="0" xfId="0" applyNumberFormat="1" applyFont="1" applyAlignment="1">
      <alignment horizontal="center"/>
    </xf>
    <xf numFmtId="3" fontId="80" fillId="60" borderId="0" xfId="0" applyNumberFormat="1" applyFont="1" applyFill="1" applyAlignment="1" applyProtection="1">
      <alignment horizontal="center"/>
      <protection locked="0"/>
    </xf>
    <xf numFmtId="170" fontId="83" fillId="0" borderId="0" xfId="0" applyNumberFormat="1" applyFont="1" applyAlignment="1">
      <alignment horizontal="center"/>
    </xf>
    <xf numFmtId="165" fontId="80" fillId="0" borderId="0" xfId="429" applyNumberFormat="1" applyFont="1" applyAlignment="1">
      <alignment horizontal="center"/>
    </xf>
    <xf numFmtId="0" fontId="84" fillId="0" borderId="0" xfId="427" applyFont="1"/>
    <xf numFmtId="0" fontId="80" fillId="0" borderId="0" xfId="427" applyFont="1"/>
    <xf numFmtId="172" fontId="80" fillId="0" borderId="0" xfId="427" applyNumberFormat="1" applyFont="1"/>
    <xf numFmtId="0" fontId="80" fillId="61" borderId="0" xfId="427" applyFont="1" applyFill="1"/>
    <xf numFmtId="0" fontId="80" fillId="61" borderId="0" xfId="426" applyFont="1" applyFill="1" applyAlignment="1">
      <alignment horizontal="centerContinuous" wrapText="1"/>
    </xf>
    <xf numFmtId="165" fontId="80" fillId="0" borderId="0" xfId="261" applyNumberFormat="1" applyFont="1" applyAlignment="1" applyProtection="1">
      <alignment horizontal="left"/>
      <protection locked="0"/>
    </xf>
    <xf numFmtId="0" fontId="80" fillId="0" borderId="0" xfId="261" applyFont="1" applyAlignment="1">
      <alignment horizontal="center"/>
    </xf>
    <xf numFmtId="0" fontId="80" fillId="0" borderId="0" xfId="261" applyFont="1" applyProtection="1">
      <protection locked="0"/>
    </xf>
    <xf numFmtId="0" fontId="80" fillId="0" borderId="0" xfId="261" applyFont="1"/>
    <xf numFmtId="3" fontId="80" fillId="59" borderId="0" xfId="429" applyNumberFormat="1" applyFont="1" applyFill="1" applyAlignment="1">
      <alignment horizontal="center"/>
    </xf>
    <xf numFmtId="3" fontId="80" fillId="59" borderId="0" xfId="178" applyNumberFormat="1" applyFont="1" applyFill="1" applyAlignment="1" applyProtection="1">
      <alignment horizontal="center"/>
      <protection locked="0"/>
    </xf>
    <xf numFmtId="170" fontId="83" fillId="59" borderId="0" xfId="0" applyNumberFormat="1" applyFont="1" applyFill="1" applyAlignment="1">
      <alignment horizontal="center"/>
    </xf>
    <xf numFmtId="37" fontId="80" fillId="0" borderId="0" xfId="185" applyNumberFormat="1" applyFont="1" applyAlignment="1">
      <alignment horizontal="center"/>
    </xf>
    <xf numFmtId="3" fontId="80" fillId="0" borderId="0" xfId="178" applyNumberFormat="1" applyFont="1" applyAlignment="1" applyProtection="1">
      <alignment horizontal="center"/>
      <protection locked="0"/>
    </xf>
    <xf numFmtId="3" fontId="80" fillId="0" borderId="0" xfId="429" applyNumberFormat="1" applyFont="1" applyAlignment="1">
      <alignment horizontal="center"/>
    </xf>
    <xf numFmtId="165" fontId="80" fillId="60" borderId="0" xfId="429" applyNumberFormat="1" applyFont="1" applyFill="1" applyAlignment="1">
      <alignment horizontal="center"/>
    </xf>
    <xf numFmtId="3" fontId="80" fillId="60" borderId="0" xfId="178" applyNumberFormat="1" applyFont="1" applyFill="1" applyAlignment="1" applyProtection="1">
      <alignment horizontal="center"/>
      <protection locked="0"/>
    </xf>
    <xf numFmtId="170" fontId="83" fillId="60" borderId="0" xfId="0" applyNumberFormat="1" applyFont="1" applyFill="1" applyAlignment="1">
      <alignment horizontal="center"/>
    </xf>
    <xf numFmtId="3" fontId="85" fillId="60" borderId="0" xfId="429" applyNumberFormat="1" applyFont="1" applyFill="1" applyAlignment="1">
      <alignment horizontal="center"/>
    </xf>
    <xf numFmtId="3" fontId="80" fillId="0" borderId="0" xfId="0" applyNumberFormat="1" applyFont="1"/>
    <xf numFmtId="3" fontId="80" fillId="60" borderId="0" xfId="429" applyNumberFormat="1" applyFont="1" applyFill="1" applyAlignment="1">
      <alignment horizontal="center"/>
    </xf>
    <xf numFmtId="170" fontId="83" fillId="60" borderId="0" xfId="261" applyNumberFormat="1" applyFont="1" applyFill="1" applyAlignment="1">
      <alignment horizontal="center"/>
    </xf>
    <xf numFmtId="3" fontId="80" fillId="60" borderId="0" xfId="261" applyNumberFormat="1" applyFont="1" applyFill="1" applyAlignment="1" applyProtection="1">
      <alignment horizontal="center"/>
      <protection locked="0"/>
    </xf>
    <xf numFmtId="165" fontId="80" fillId="0" borderId="0" xfId="427" applyNumberFormat="1" applyFont="1" applyAlignment="1" applyProtection="1">
      <alignment horizontal="center"/>
      <protection locked="0"/>
    </xf>
    <xf numFmtId="170" fontId="83" fillId="0" borderId="0" xfId="427" applyNumberFormat="1" applyFont="1" applyAlignment="1">
      <alignment horizontal="center"/>
    </xf>
    <xf numFmtId="165" fontId="85" fillId="0" borderId="0" xfId="429" applyNumberFormat="1" applyFont="1" applyAlignment="1">
      <alignment horizontal="center"/>
    </xf>
    <xf numFmtId="0" fontId="80" fillId="61" borderId="0" xfId="427" applyFont="1" applyFill="1" applyAlignment="1">
      <alignment horizontal="left"/>
    </xf>
    <xf numFmtId="0" fontId="80" fillId="61" borderId="0" xfId="427" applyFont="1" applyFill="1" applyAlignment="1">
      <alignment horizontal="centerContinuous"/>
    </xf>
    <xf numFmtId="3" fontId="83" fillId="59" borderId="0" xfId="0" applyNumberFormat="1" applyFont="1" applyFill="1" applyAlignment="1">
      <alignment horizontal="centerContinuous"/>
    </xf>
    <xf numFmtId="3" fontId="83" fillId="59" borderId="0" xfId="178" applyNumberFormat="1" applyFont="1" applyFill="1" applyAlignment="1">
      <alignment horizontal="center"/>
    </xf>
    <xf numFmtId="3" fontId="83" fillId="0" borderId="0" xfId="0" applyNumberFormat="1" applyFont="1" applyAlignment="1">
      <alignment horizontal="centerContinuous"/>
    </xf>
    <xf numFmtId="3" fontId="83" fillId="0" borderId="0" xfId="178" applyNumberFormat="1" applyFont="1" applyAlignment="1">
      <alignment horizontal="center"/>
    </xf>
    <xf numFmtId="3" fontId="83" fillId="60" borderId="0" xfId="0" applyNumberFormat="1" applyFont="1" applyFill="1" applyAlignment="1">
      <alignment horizontal="centerContinuous"/>
    </xf>
    <xf numFmtId="3" fontId="83" fillId="60" borderId="0" xfId="178" applyNumberFormat="1" applyFont="1" applyFill="1" applyAlignment="1">
      <alignment horizontal="center"/>
    </xf>
    <xf numFmtId="165" fontId="80" fillId="60" borderId="0" xfId="261" applyNumberFormat="1" applyFont="1" applyFill="1" applyAlignment="1">
      <alignment horizontal="center"/>
    </xf>
    <xf numFmtId="0" fontId="80" fillId="60" borderId="0" xfId="261" applyFont="1" applyFill="1"/>
    <xf numFmtId="165" fontId="80" fillId="60" borderId="0" xfId="261" applyNumberFormat="1" applyFont="1" applyFill="1" applyAlignment="1">
      <alignment horizontal="centerContinuous"/>
    </xf>
    <xf numFmtId="165" fontId="80" fillId="0" borderId="0" xfId="261" applyNumberFormat="1" applyFont="1" applyAlignment="1">
      <alignment horizontal="center"/>
    </xf>
    <xf numFmtId="165" fontId="80" fillId="0" borderId="0" xfId="261" applyNumberFormat="1" applyFont="1" applyAlignment="1">
      <alignment horizontal="centerContinuous"/>
    </xf>
    <xf numFmtId="0" fontId="80" fillId="61" borderId="0" xfId="427" applyFont="1" applyFill="1" applyAlignment="1">
      <alignment horizontal="centerContinuous" wrapText="1"/>
    </xf>
    <xf numFmtId="165" fontId="80" fillId="59" borderId="0" xfId="261" applyNumberFormat="1" applyFont="1" applyFill="1" applyAlignment="1">
      <alignment horizontal="center"/>
    </xf>
    <xf numFmtId="3" fontId="80" fillId="59" borderId="0" xfId="261" applyNumberFormat="1" applyFont="1" applyFill="1" applyAlignment="1">
      <alignment horizontal="center"/>
    </xf>
    <xf numFmtId="2" fontId="80" fillId="59" borderId="0" xfId="261" applyNumberFormat="1" applyFont="1" applyFill="1" applyAlignment="1">
      <alignment horizontal="center"/>
    </xf>
    <xf numFmtId="2" fontId="80" fillId="59" borderId="0" xfId="428" applyNumberFormat="1" applyFont="1" applyFill="1" applyAlignment="1">
      <alignment horizontal="center"/>
    </xf>
    <xf numFmtId="3" fontId="80" fillId="0" borderId="0" xfId="261" applyNumberFormat="1" applyFont="1" applyAlignment="1">
      <alignment horizontal="center"/>
    </xf>
    <xf numFmtId="2" fontId="80" fillId="0" borderId="0" xfId="261" applyNumberFormat="1" applyFont="1" applyAlignment="1">
      <alignment horizontal="center"/>
    </xf>
    <xf numFmtId="2" fontId="80" fillId="0" borderId="0" xfId="428" applyNumberFormat="1" applyFont="1" applyAlignment="1">
      <alignment horizontal="center"/>
    </xf>
    <xf numFmtId="3" fontId="80" fillId="60" borderId="0" xfId="261" applyNumberFormat="1" applyFont="1" applyFill="1" applyAlignment="1">
      <alignment horizontal="center"/>
    </xf>
    <xf numFmtId="2" fontId="80" fillId="60" borderId="0" xfId="261" applyNumberFormat="1" applyFont="1" applyFill="1" applyAlignment="1">
      <alignment horizontal="center"/>
    </xf>
    <xf numFmtId="2" fontId="80" fillId="60" borderId="0" xfId="428" applyNumberFormat="1" applyFont="1" applyFill="1" applyAlignment="1">
      <alignment horizontal="center"/>
    </xf>
    <xf numFmtId="3" fontId="82" fillId="59" borderId="0" xfId="0" applyNumberFormat="1" applyFont="1" applyFill="1" applyAlignment="1">
      <alignment horizontal="center"/>
    </xf>
    <xf numFmtId="3" fontId="82" fillId="0" borderId="0" xfId="0" applyNumberFormat="1" applyFont="1" applyAlignment="1">
      <alignment horizontal="center"/>
    </xf>
    <xf numFmtId="3" fontId="80" fillId="0" borderId="0" xfId="0" applyNumberFormat="1" applyFont="1" applyAlignment="1">
      <alignment horizontal="centerContinuous"/>
    </xf>
    <xf numFmtId="170" fontId="80" fillId="0" borderId="0" xfId="0" applyNumberFormat="1" applyFont="1" applyAlignment="1">
      <alignment horizontal="center"/>
    </xf>
    <xf numFmtId="0" fontId="81" fillId="0" borderId="0" xfId="0" applyFont="1" applyAlignment="1">
      <alignment horizontal="left"/>
    </xf>
    <xf numFmtId="0" fontId="8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2" fillId="61" borderId="0" xfId="0" applyFont="1" applyFill="1" applyAlignment="1">
      <alignment vertical="center"/>
    </xf>
    <xf numFmtId="0" fontId="80" fillId="60" borderId="0" xfId="0" applyFont="1" applyFill="1" applyAlignment="1">
      <alignment horizontal="centerContinuous" vertical="center"/>
    </xf>
    <xf numFmtId="0" fontId="80" fillId="61" borderId="0" xfId="0" quotePrefix="1" applyFont="1" applyFill="1" applyAlignment="1">
      <alignment horizontal="centerContinuous" vertical="center"/>
    </xf>
    <xf numFmtId="0" fontId="80" fillId="61" borderId="0" xfId="0" applyFont="1" applyFill="1" applyAlignment="1">
      <alignment horizontal="centerContinuous" vertical="center"/>
    </xf>
    <xf numFmtId="0" fontId="80" fillId="60" borderId="0" xfId="427" applyFont="1" applyFill="1" applyAlignment="1">
      <alignment horizontal="centerContinuous"/>
    </xf>
    <xf numFmtId="0" fontId="80" fillId="61" borderId="0" xfId="427" applyFont="1" applyFill="1" applyAlignment="1">
      <alignment vertical="center"/>
    </xf>
    <xf numFmtId="0" fontId="80" fillId="60" borderId="0" xfId="427" applyFont="1" applyFill="1" applyAlignment="1">
      <alignment horizontal="centerContinuous" vertical="center"/>
    </xf>
    <xf numFmtId="0" fontId="80" fillId="61" borderId="0" xfId="427" applyFont="1" applyFill="1" applyAlignment="1">
      <alignment horizontal="centerContinuous" vertical="center"/>
    </xf>
    <xf numFmtId="0" fontId="80" fillId="0" borderId="0" xfId="427" applyFont="1" applyAlignment="1">
      <alignment vertical="center"/>
    </xf>
    <xf numFmtId="0" fontId="7" fillId="0" borderId="0" xfId="427" applyAlignment="1">
      <alignment vertical="center"/>
    </xf>
    <xf numFmtId="0" fontId="80" fillId="61" borderId="0" xfId="427" applyFont="1" applyFill="1" applyAlignment="1">
      <alignment horizontal="left" vertical="center"/>
    </xf>
    <xf numFmtId="0" fontId="12" fillId="0" borderId="0" xfId="0" applyFont="1"/>
    <xf numFmtId="0" fontId="80" fillId="61" borderId="0" xfId="426" applyFont="1" applyFill="1" applyAlignment="1">
      <alignment horizontal="center" wrapText="1"/>
    </xf>
    <xf numFmtId="0" fontId="80" fillId="61" borderId="0" xfId="0" applyFont="1" applyFill="1" applyAlignment="1">
      <alignment horizontal="center" wrapText="1"/>
    </xf>
    <xf numFmtId="0" fontId="80" fillId="60" borderId="0" xfId="427" applyFont="1" applyFill="1" applyAlignment="1">
      <alignment wrapText="1"/>
    </xf>
    <xf numFmtId="0" fontId="80" fillId="60" borderId="0" xfId="427" applyFont="1" applyFill="1"/>
    <xf numFmtId="0" fontId="80" fillId="61" borderId="0" xfId="0" quotePrefix="1" applyFont="1" applyFill="1" applyAlignment="1">
      <alignment wrapText="1"/>
    </xf>
    <xf numFmtId="0" fontId="77" fillId="0" borderId="0" xfId="0" applyFont="1" applyAlignment="1">
      <alignment vertical="center"/>
    </xf>
    <xf numFmtId="3" fontId="83" fillId="62" borderId="0" xfId="0" applyNumberFormat="1" applyFont="1" applyFill="1" applyAlignment="1">
      <alignment horizontal="centerContinuous"/>
    </xf>
    <xf numFmtId="3" fontId="80" fillId="62" borderId="0" xfId="0" applyNumberFormat="1" applyFont="1" applyFill="1" applyAlignment="1" applyProtection="1">
      <alignment horizontal="center"/>
      <protection locked="0"/>
    </xf>
    <xf numFmtId="0" fontId="82" fillId="0" borderId="0" xfId="0" applyFont="1" applyProtection="1">
      <protection locked="0"/>
    </xf>
    <xf numFmtId="0" fontId="80" fillId="62" borderId="0" xfId="0" applyFont="1" applyFill="1" applyAlignment="1">
      <alignment horizontal="left"/>
    </xf>
    <xf numFmtId="3" fontId="80" fillId="62" borderId="0" xfId="178" applyNumberFormat="1" applyFont="1" applyFill="1" applyAlignment="1" applyProtection="1">
      <alignment horizontal="center"/>
      <protection locked="0"/>
    </xf>
    <xf numFmtId="170" fontId="83" fillId="62" borderId="0" xfId="0" applyNumberFormat="1" applyFont="1" applyFill="1" applyAlignment="1">
      <alignment horizontal="center"/>
    </xf>
    <xf numFmtId="3" fontId="80" fillId="62" borderId="0" xfId="429" applyNumberFormat="1" applyFont="1" applyFill="1" applyAlignment="1">
      <alignment horizontal="center"/>
    </xf>
    <xf numFmtId="165" fontId="80" fillId="62" borderId="0" xfId="261" applyNumberFormat="1" applyFont="1" applyFill="1" applyAlignment="1">
      <alignment horizontal="center"/>
    </xf>
    <xf numFmtId="3" fontId="80" fillId="62" borderId="0" xfId="261" applyNumberFormat="1" applyFont="1" applyFill="1" applyAlignment="1">
      <alignment horizontal="center"/>
    </xf>
    <xf numFmtId="2" fontId="80" fillId="62" borderId="0" xfId="261" applyNumberFormat="1" applyFont="1" applyFill="1" applyAlignment="1">
      <alignment horizontal="center"/>
    </xf>
    <xf numFmtId="2" fontId="80" fillId="62" borderId="0" xfId="428" applyNumberFormat="1" applyFont="1" applyFill="1" applyAlignment="1">
      <alignment horizontal="center"/>
    </xf>
    <xf numFmtId="3" fontId="83" fillId="62" borderId="0" xfId="178" applyNumberFormat="1" applyFont="1" applyFill="1" applyAlignment="1">
      <alignment horizontal="center"/>
    </xf>
    <xf numFmtId="0" fontId="7" fillId="0" borderId="0" xfId="426" applyAlignment="1">
      <alignment horizontal="center"/>
    </xf>
    <xf numFmtId="3" fontId="82" fillId="0" borderId="0" xfId="0" applyNumberFormat="1" applyFont="1" applyAlignment="1" applyProtection="1">
      <alignment horizontal="center"/>
      <protection locked="0"/>
    </xf>
    <xf numFmtId="3" fontId="82" fillId="60" borderId="0" xfId="0" applyNumberFormat="1" applyFont="1" applyFill="1" applyAlignment="1" applyProtection="1">
      <alignment horizontal="center"/>
      <protection locked="0"/>
    </xf>
    <xf numFmtId="3" fontId="82" fillId="59" borderId="0" xfId="0" applyNumberFormat="1" applyFont="1" applyFill="1" applyAlignment="1" applyProtection="1">
      <alignment horizontal="center"/>
      <protection locked="0"/>
    </xf>
    <xf numFmtId="0" fontId="80" fillId="63" borderId="0" xfId="0" applyFont="1" applyFill="1" applyAlignment="1">
      <alignment horizontal="left"/>
    </xf>
    <xf numFmtId="3" fontId="80" fillId="63" borderId="0" xfId="261" applyNumberFormat="1" applyFont="1" applyFill="1" applyAlignment="1">
      <alignment horizontal="center"/>
    </xf>
    <xf numFmtId="3" fontId="80" fillId="63" borderId="0" xfId="178" applyNumberFormat="1" applyFont="1" applyFill="1" applyAlignment="1" applyProtection="1">
      <alignment horizontal="center"/>
      <protection locked="0"/>
    </xf>
    <xf numFmtId="3" fontId="80" fillId="63" borderId="0" xfId="0" applyNumberFormat="1" applyFont="1" applyFill="1" applyAlignment="1" applyProtection="1">
      <alignment horizontal="center"/>
      <protection locked="0"/>
    </xf>
    <xf numFmtId="170" fontId="83" fillId="63" borderId="0" xfId="0" applyNumberFormat="1" applyFont="1" applyFill="1" applyAlignment="1">
      <alignment horizontal="center"/>
    </xf>
    <xf numFmtId="3" fontId="83" fillId="63" borderId="0" xfId="0" applyNumberFormat="1" applyFont="1" applyFill="1" applyAlignment="1">
      <alignment horizontal="centerContinuous"/>
    </xf>
    <xf numFmtId="3" fontId="82" fillId="63" borderId="0" xfId="0" applyNumberFormat="1" applyFont="1" applyFill="1" applyAlignment="1" applyProtection="1">
      <alignment horizontal="center"/>
      <protection locked="0"/>
    </xf>
    <xf numFmtId="3" fontId="80" fillId="63" borderId="0" xfId="429" applyNumberFormat="1" applyFont="1" applyFill="1" applyAlignment="1">
      <alignment horizontal="center"/>
    </xf>
    <xf numFmtId="3" fontId="83" fillId="63" borderId="0" xfId="178" applyNumberFormat="1" applyFont="1" applyFill="1" applyAlignment="1">
      <alignment horizontal="center"/>
    </xf>
    <xf numFmtId="165" fontId="80" fillId="63" borderId="0" xfId="261" applyNumberFormat="1" applyFont="1" applyFill="1" applyAlignment="1">
      <alignment horizontal="center"/>
    </xf>
    <xf numFmtId="2" fontId="80" fillId="63" borderId="0" xfId="261" applyNumberFormat="1" applyFont="1" applyFill="1" applyAlignment="1">
      <alignment horizontal="center"/>
    </xf>
    <xf numFmtId="2" fontId="80" fillId="63" borderId="0" xfId="428" applyNumberFormat="1" applyFont="1" applyFill="1" applyAlignment="1">
      <alignment horizontal="center"/>
    </xf>
  </cellXfs>
  <cellStyles count="448">
    <cellStyle name="_ColumnTitles" xfId="1" xr:uid="{00000000-0005-0000-0000-000000000000}"/>
    <cellStyle name="_ColumnTitles 2" xfId="2" xr:uid="{00000000-0005-0000-0000-000001000000}"/>
    <cellStyle name="_DateRange" xfId="3" xr:uid="{00000000-0005-0000-0000-000002000000}"/>
    <cellStyle name="_DateRange 2" xfId="4" xr:uid="{00000000-0005-0000-0000-000003000000}"/>
    <cellStyle name="_Hidden" xfId="5" xr:uid="{00000000-0005-0000-0000-000004000000}"/>
    <cellStyle name="_Normal" xfId="6" xr:uid="{00000000-0005-0000-0000-000005000000}"/>
    <cellStyle name="_Percentage" xfId="7" xr:uid="{00000000-0005-0000-0000-000006000000}"/>
    <cellStyle name="_PercentageBold" xfId="8" xr:uid="{00000000-0005-0000-0000-000007000000}"/>
    <cellStyle name="_SeriesAttributes" xfId="9" xr:uid="{00000000-0005-0000-0000-000008000000}"/>
    <cellStyle name="_SeriesAttributes 2" xfId="10" xr:uid="{00000000-0005-0000-0000-000009000000}"/>
    <cellStyle name="_SeriesData" xfId="11" xr:uid="{00000000-0005-0000-0000-00000A000000}"/>
    <cellStyle name="_SeriesData 2" xfId="12" xr:uid="{00000000-0005-0000-0000-00000B000000}"/>
    <cellStyle name="_SeriesDataNA" xfId="13" xr:uid="{00000000-0005-0000-0000-00000C000000}"/>
    <cellStyle name="_SeriesDataStatistics" xfId="14" xr:uid="{00000000-0005-0000-0000-00000D000000}"/>
    <cellStyle name="20% - Accent1" xfId="393" builtinId="30" customBuiltin="1"/>
    <cellStyle name="20% - Accent1 2" xfId="15" xr:uid="{00000000-0005-0000-0000-00000F000000}"/>
    <cellStyle name="20% - Accent1 2 2" xfId="16" xr:uid="{00000000-0005-0000-0000-000010000000}"/>
    <cellStyle name="20% - Accent1 2 3" xfId="17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2" xfId="397" builtinId="34" customBuiltin="1"/>
    <cellStyle name="20% - Accent2 2" xfId="23" xr:uid="{00000000-0005-0000-0000-000018000000}"/>
    <cellStyle name="20% - Accent2 2 2" xfId="24" xr:uid="{00000000-0005-0000-0000-000019000000}"/>
    <cellStyle name="20% - Accent2 2 3" xfId="25" xr:uid="{00000000-0005-0000-0000-00001A000000}"/>
    <cellStyle name="20% - Accent2 3" xfId="26" xr:uid="{00000000-0005-0000-0000-00001B000000}"/>
    <cellStyle name="20% - Accent2 4" xfId="27" xr:uid="{00000000-0005-0000-0000-00001C000000}"/>
    <cellStyle name="20% - Accent2 5" xfId="28" xr:uid="{00000000-0005-0000-0000-00001D000000}"/>
    <cellStyle name="20% - Accent2 6" xfId="29" xr:uid="{00000000-0005-0000-0000-00001E000000}"/>
    <cellStyle name="20% - Accent2 7" xfId="30" xr:uid="{00000000-0005-0000-0000-00001F000000}"/>
    <cellStyle name="20% - Accent3" xfId="401" builtinId="38" customBuiltin="1"/>
    <cellStyle name="20% - Accent3 2" xfId="31" xr:uid="{00000000-0005-0000-0000-000021000000}"/>
    <cellStyle name="20% - Accent3 2 2" xfId="32" xr:uid="{00000000-0005-0000-0000-000022000000}"/>
    <cellStyle name="20% - Accent3 2 3" xfId="33" xr:uid="{00000000-0005-0000-0000-000023000000}"/>
    <cellStyle name="20% - Accent3 3" xfId="34" xr:uid="{00000000-0005-0000-0000-000024000000}"/>
    <cellStyle name="20% - Accent3 4" xfId="35" xr:uid="{00000000-0005-0000-0000-000025000000}"/>
    <cellStyle name="20% - Accent3 5" xfId="36" xr:uid="{00000000-0005-0000-0000-000026000000}"/>
    <cellStyle name="20% - Accent3 6" xfId="37" xr:uid="{00000000-0005-0000-0000-000027000000}"/>
    <cellStyle name="20% - Accent3 7" xfId="38" xr:uid="{00000000-0005-0000-0000-000028000000}"/>
    <cellStyle name="20% - Accent4" xfId="405" builtinId="42" customBuiltin="1"/>
    <cellStyle name="20% - Accent4 2" xfId="39" xr:uid="{00000000-0005-0000-0000-00002A000000}"/>
    <cellStyle name="20% - Accent4 2 2" xfId="40" xr:uid="{00000000-0005-0000-0000-00002B000000}"/>
    <cellStyle name="20% - Accent4 2 3" xfId="41" xr:uid="{00000000-0005-0000-0000-00002C000000}"/>
    <cellStyle name="20% - Accent4 3" xfId="42" xr:uid="{00000000-0005-0000-0000-00002D000000}"/>
    <cellStyle name="20% - Accent4 4" xfId="43" xr:uid="{00000000-0005-0000-0000-00002E000000}"/>
    <cellStyle name="20% - Accent4 5" xfId="44" xr:uid="{00000000-0005-0000-0000-00002F000000}"/>
    <cellStyle name="20% - Accent4 6" xfId="45" xr:uid="{00000000-0005-0000-0000-000030000000}"/>
    <cellStyle name="20% - Accent4 7" xfId="46" xr:uid="{00000000-0005-0000-0000-000031000000}"/>
    <cellStyle name="20% - Accent5" xfId="409" builtinId="46" customBuiltin="1"/>
    <cellStyle name="20% - Accent5 2" xfId="47" xr:uid="{00000000-0005-0000-0000-000033000000}"/>
    <cellStyle name="20% - Accent5 2 2" xfId="48" xr:uid="{00000000-0005-0000-0000-000034000000}"/>
    <cellStyle name="20% - Accent5 2 3" xfId="49" xr:uid="{00000000-0005-0000-0000-000035000000}"/>
    <cellStyle name="20% - Accent5 3" xfId="50" xr:uid="{00000000-0005-0000-0000-000036000000}"/>
    <cellStyle name="20% - Accent5 4" xfId="51" xr:uid="{00000000-0005-0000-0000-000037000000}"/>
    <cellStyle name="20% - Accent5 5" xfId="52" xr:uid="{00000000-0005-0000-0000-000038000000}"/>
    <cellStyle name="20% - Accent5 6" xfId="53" xr:uid="{00000000-0005-0000-0000-000039000000}"/>
    <cellStyle name="20% - Accent5 7" xfId="54" xr:uid="{00000000-0005-0000-0000-00003A000000}"/>
    <cellStyle name="20% - Accent6" xfId="413" builtinId="50" customBuiltin="1"/>
    <cellStyle name="20% - Accent6 2" xfId="55" xr:uid="{00000000-0005-0000-0000-00003C000000}"/>
    <cellStyle name="20% - Accent6 2 2" xfId="56" xr:uid="{00000000-0005-0000-0000-00003D000000}"/>
    <cellStyle name="20% - Accent6 2 3" xfId="57" xr:uid="{00000000-0005-0000-0000-00003E000000}"/>
    <cellStyle name="20% - Accent6 3" xfId="58" xr:uid="{00000000-0005-0000-0000-00003F000000}"/>
    <cellStyle name="20% - Accent6 4" xfId="59" xr:uid="{00000000-0005-0000-0000-000040000000}"/>
    <cellStyle name="20% - Accent6 5" xfId="60" xr:uid="{00000000-0005-0000-0000-000041000000}"/>
    <cellStyle name="20% - Accent6 6" xfId="61" xr:uid="{00000000-0005-0000-0000-000042000000}"/>
    <cellStyle name="20% - Accent6 7" xfId="62" xr:uid="{00000000-0005-0000-0000-000043000000}"/>
    <cellStyle name="40% - Accent1" xfId="394" builtinId="31" customBuiltin="1"/>
    <cellStyle name="40% - Accent1 2" xfId="63" xr:uid="{00000000-0005-0000-0000-000045000000}"/>
    <cellStyle name="40% - Accent1 2 2" xfId="64" xr:uid="{00000000-0005-0000-0000-000046000000}"/>
    <cellStyle name="40% - Accent1 2 3" xfId="65" xr:uid="{00000000-0005-0000-0000-000047000000}"/>
    <cellStyle name="40% - Accent1 3" xfId="66" xr:uid="{00000000-0005-0000-0000-000048000000}"/>
    <cellStyle name="40% - Accent1 4" xfId="67" xr:uid="{00000000-0005-0000-0000-000049000000}"/>
    <cellStyle name="40% - Accent1 5" xfId="68" xr:uid="{00000000-0005-0000-0000-00004A000000}"/>
    <cellStyle name="40% - Accent1 6" xfId="69" xr:uid="{00000000-0005-0000-0000-00004B000000}"/>
    <cellStyle name="40% - Accent1 7" xfId="70" xr:uid="{00000000-0005-0000-0000-00004C000000}"/>
    <cellStyle name="40% - Accent2" xfId="398" builtinId="35" customBuiltin="1"/>
    <cellStyle name="40% - Accent2 2" xfId="71" xr:uid="{00000000-0005-0000-0000-00004E000000}"/>
    <cellStyle name="40% - Accent2 2 2" xfId="72" xr:uid="{00000000-0005-0000-0000-00004F000000}"/>
    <cellStyle name="40% - Accent2 2 3" xfId="73" xr:uid="{00000000-0005-0000-0000-000050000000}"/>
    <cellStyle name="40% - Accent2 3" xfId="74" xr:uid="{00000000-0005-0000-0000-000051000000}"/>
    <cellStyle name="40% - Accent2 4" xfId="75" xr:uid="{00000000-0005-0000-0000-000052000000}"/>
    <cellStyle name="40% - Accent2 5" xfId="76" xr:uid="{00000000-0005-0000-0000-000053000000}"/>
    <cellStyle name="40% - Accent2 6" xfId="77" xr:uid="{00000000-0005-0000-0000-000054000000}"/>
    <cellStyle name="40% - Accent2 7" xfId="78" xr:uid="{00000000-0005-0000-0000-000055000000}"/>
    <cellStyle name="40% - Accent3" xfId="402" builtinId="39" customBuiltin="1"/>
    <cellStyle name="40% - Accent3 2" xfId="79" xr:uid="{00000000-0005-0000-0000-000057000000}"/>
    <cellStyle name="40% - Accent3 2 2" xfId="80" xr:uid="{00000000-0005-0000-0000-000058000000}"/>
    <cellStyle name="40% - Accent3 2 3" xfId="81" xr:uid="{00000000-0005-0000-0000-000059000000}"/>
    <cellStyle name="40% - Accent3 3" xfId="82" xr:uid="{00000000-0005-0000-0000-00005A000000}"/>
    <cellStyle name="40% - Accent3 4" xfId="83" xr:uid="{00000000-0005-0000-0000-00005B000000}"/>
    <cellStyle name="40% - Accent3 5" xfId="84" xr:uid="{00000000-0005-0000-0000-00005C000000}"/>
    <cellStyle name="40% - Accent3 6" xfId="85" xr:uid="{00000000-0005-0000-0000-00005D000000}"/>
    <cellStyle name="40% - Accent3 7" xfId="86" xr:uid="{00000000-0005-0000-0000-00005E000000}"/>
    <cellStyle name="40% - Accent4" xfId="406" builtinId="43" customBuiltin="1"/>
    <cellStyle name="40% - Accent4 2" xfId="87" xr:uid="{00000000-0005-0000-0000-000060000000}"/>
    <cellStyle name="40% - Accent4 2 2" xfId="88" xr:uid="{00000000-0005-0000-0000-000061000000}"/>
    <cellStyle name="40% - Accent4 2 3" xfId="89" xr:uid="{00000000-0005-0000-0000-000062000000}"/>
    <cellStyle name="40% - Accent4 3" xfId="90" xr:uid="{00000000-0005-0000-0000-000063000000}"/>
    <cellStyle name="40% - Accent4 4" xfId="91" xr:uid="{00000000-0005-0000-0000-000064000000}"/>
    <cellStyle name="40% - Accent4 5" xfId="92" xr:uid="{00000000-0005-0000-0000-000065000000}"/>
    <cellStyle name="40% - Accent4 6" xfId="93" xr:uid="{00000000-0005-0000-0000-000066000000}"/>
    <cellStyle name="40% - Accent4 7" xfId="94" xr:uid="{00000000-0005-0000-0000-000067000000}"/>
    <cellStyle name="40% - Accent5" xfId="410" builtinId="47" customBuiltin="1"/>
    <cellStyle name="40% - Accent5 2" xfId="95" xr:uid="{00000000-0005-0000-0000-000069000000}"/>
    <cellStyle name="40% - Accent5 2 2" xfId="96" xr:uid="{00000000-0005-0000-0000-00006A000000}"/>
    <cellStyle name="40% - Accent5 2 3" xfId="97" xr:uid="{00000000-0005-0000-0000-00006B000000}"/>
    <cellStyle name="40% - Accent5 3" xfId="98" xr:uid="{00000000-0005-0000-0000-00006C000000}"/>
    <cellStyle name="40% - Accent5 4" xfId="99" xr:uid="{00000000-0005-0000-0000-00006D000000}"/>
    <cellStyle name="40% - Accent5 5" xfId="100" xr:uid="{00000000-0005-0000-0000-00006E000000}"/>
    <cellStyle name="40% - Accent5 6" xfId="101" xr:uid="{00000000-0005-0000-0000-00006F000000}"/>
    <cellStyle name="40% - Accent5 7" xfId="102" xr:uid="{00000000-0005-0000-0000-000070000000}"/>
    <cellStyle name="40% - Accent6" xfId="414" builtinId="51" customBuiltin="1"/>
    <cellStyle name="40% - Accent6 2" xfId="103" xr:uid="{00000000-0005-0000-0000-000072000000}"/>
    <cellStyle name="40% - Accent6 2 2" xfId="104" xr:uid="{00000000-0005-0000-0000-000073000000}"/>
    <cellStyle name="40% - Accent6 2 3" xfId="105" xr:uid="{00000000-0005-0000-0000-000074000000}"/>
    <cellStyle name="40% - Accent6 3" xfId="106" xr:uid="{00000000-0005-0000-0000-000075000000}"/>
    <cellStyle name="40% - Accent6 4" xfId="107" xr:uid="{00000000-0005-0000-0000-000076000000}"/>
    <cellStyle name="40% - Accent6 5" xfId="108" xr:uid="{00000000-0005-0000-0000-000077000000}"/>
    <cellStyle name="40% - Accent6 6" xfId="109" xr:uid="{00000000-0005-0000-0000-000078000000}"/>
    <cellStyle name="40% - Accent6 7" xfId="110" xr:uid="{00000000-0005-0000-0000-000079000000}"/>
    <cellStyle name="60% - Accent1" xfId="395" builtinId="32" customBuiltin="1"/>
    <cellStyle name="60% - Accent1 2" xfId="111" xr:uid="{00000000-0005-0000-0000-00007B000000}"/>
    <cellStyle name="60% - Accent1 2 2" xfId="112" xr:uid="{00000000-0005-0000-0000-00007C000000}"/>
    <cellStyle name="60% - Accent1 2 3" xfId="113" xr:uid="{00000000-0005-0000-0000-00007D000000}"/>
    <cellStyle name="60% - Accent1 3" xfId="114" xr:uid="{00000000-0005-0000-0000-00007E000000}"/>
    <cellStyle name="60% - Accent2" xfId="399" builtinId="36" customBuiltin="1"/>
    <cellStyle name="60% - Accent2 2" xfId="115" xr:uid="{00000000-0005-0000-0000-000080000000}"/>
    <cellStyle name="60% - Accent2 2 2" xfId="116" xr:uid="{00000000-0005-0000-0000-000081000000}"/>
    <cellStyle name="60% - Accent2 2 3" xfId="117" xr:uid="{00000000-0005-0000-0000-000082000000}"/>
    <cellStyle name="60% - Accent2 3" xfId="118" xr:uid="{00000000-0005-0000-0000-000083000000}"/>
    <cellStyle name="60% - Accent3" xfId="403" builtinId="40" customBuiltin="1"/>
    <cellStyle name="60% - Accent3 2" xfId="119" xr:uid="{00000000-0005-0000-0000-000085000000}"/>
    <cellStyle name="60% - Accent3 2 2" xfId="120" xr:uid="{00000000-0005-0000-0000-000086000000}"/>
    <cellStyle name="60% - Accent3 2 3" xfId="121" xr:uid="{00000000-0005-0000-0000-000087000000}"/>
    <cellStyle name="60% - Accent3 3" xfId="122" xr:uid="{00000000-0005-0000-0000-000088000000}"/>
    <cellStyle name="60% - Accent4" xfId="407" builtinId="44" customBuiltin="1"/>
    <cellStyle name="60% - Accent4 2" xfId="123" xr:uid="{00000000-0005-0000-0000-00008A000000}"/>
    <cellStyle name="60% - Accent4 2 2" xfId="124" xr:uid="{00000000-0005-0000-0000-00008B000000}"/>
    <cellStyle name="60% - Accent4 2 3" xfId="125" xr:uid="{00000000-0005-0000-0000-00008C000000}"/>
    <cellStyle name="60% - Accent4 3" xfId="126" xr:uid="{00000000-0005-0000-0000-00008D000000}"/>
    <cellStyle name="60% - Accent5" xfId="411" builtinId="48" customBuiltin="1"/>
    <cellStyle name="60% - Accent5 2" xfId="127" xr:uid="{00000000-0005-0000-0000-00008F000000}"/>
    <cellStyle name="60% - Accent5 2 2" xfId="128" xr:uid="{00000000-0005-0000-0000-000090000000}"/>
    <cellStyle name="60% - Accent5 2 3" xfId="129" xr:uid="{00000000-0005-0000-0000-000091000000}"/>
    <cellStyle name="60% - Accent5 3" xfId="130" xr:uid="{00000000-0005-0000-0000-000092000000}"/>
    <cellStyle name="60% - Accent6" xfId="415" builtinId="52" customBuiltin="1"/>
    <cellStyle name="60% - Accent6 2" xfId="131" xr:uid="{00000000-0005-0000-0000-000094000000}"/>
    <cellStyle name="60% - Accent6 2 2" xfId="132" xr:uid="{00000000-0005-0000-0000-000095000000}"/>
    <cellStyle name="60% - Accent6 2 3" xfId="133" xr:uid="{00000000-0005-0000-0000-000096000000}"/>
    <cellStyle name="60% - Accent6 3" xfId="134" xr:uid="{00000000-0005-0000-0000-000097000000}"/>
    <cellStyle name="Accent1" xfId="392" builtinId="29" customBuiltin="1"/>
    <cellStyle name="Accent1 2" xfId="135" xr:uid="{00000000-0005-0000-0000-000099000000}"/>
    <cellStyle name="Accent1 2 2" xfId="136" xr:uid="{00000000-0005-0000-0000-00009A000000}"/>
    <cellStyle name="Accent1 2 3" xfId="137" xr:uid="{00000000-0005-0000-0000-00009B000000}"/>
    <cellStyle name="Accent1 3" xfId="138" xr:uid="{00000000-0005-0000-0000-00009C000000}"/>
    <cellStyle name="Accent2" xfId="396" builtinId="33" customBuiltin="1"/>
    <cellStyle name="Accent2 2" xfId="139" xr:uid="{00000000-0005-0000-0000-00009E000000}"/>
    <cellStyle name="Accent2 2 2" xfId="140" xr:uid="{00000000-0005-0000-0000-00009F000000}"/>
    <cellStyle name="Accent2 2 3" xfId="141" xr:uid="{00000000-0005-0000-0000-0000A0000000}"/>
    <cellStyle name="Accent2 3" xfId="142" xr:uid="{00000000-0005-0000-0000-0000A1000000}"/>
    <cellStyle name="Accent3" xfId="400" builtinId="37" customBuiltin="1"/>
    <cellStyle name="Accent3 2" xfId="143" xr:uid="{00000000-0005-0000-0000-0000A3000000}"/>
    <cellStyle name="Accent3 2 2" xfId="144" xr:uid="{00000000-0005-0000-0000-0000A4000000}"/>
    <cellStyle name="Accent3 2 3" xfId="145" xr:uid="{00000000-0005-0000-0000-0000A5000000}"/>
    <cellStyle name="Accent3 3" xfId="146" xr:uid="{00000000-0005-0000-0000-0000A6000000}"/>
    <cellStyle name="Accent4" xfId="404" builtinId="41" customBuiltin="1"/>
    <cellStyle name="Accent4 2" xfId="147" xr:uid="{00000000-0005-0000-0000-0000A8000000}"/>
    <cellStyle name="Accent4 2 2" xfId="148" xr:uid="{00000000-0005-0000-0000-0000A9000000}"/>
    <cellStyle name="Accent4 2 3" xfId="149" xr:uid="{00000000-0005-0000-0000-0000AA000000}"/>
    <cellStyle name="Accent4 3" xfId="150" xr:uid="{00000000-0005-0000-0000-0000AB000000}"/>
    <cellStyle name="Accent5" xfId="408" builtinId="45" customBuiltin="1"/>
    <cellStyle name="Accent5 2" xfId="151" xr:uid="{00000000-0005-0000-0000-0000AD000000}"/>
    <cellStyle name="Accent5 2 2" xfId="152" xr:uid="{00000000-0005-0000-0000-0000AE000000}"/>
    <cellStyle name="Accent5 2 3" xfId="153" xr:uid="{00000000-0005-0000-0000-0000AF000000}"/>
    <cellStyle name="Accent5 3" xfId="154" xr:uid="{00000000-0005-0000-0000-0000B0000000}"/>
    <cellStyle name="Accent6" xfId="412" builtinId="49" customBuiltin="1"/>
    <cellStyle name="Accent6 2" xfId="155" xr:uid="{00000000-0005-0000-0000-0000B2000000}"/>
    <cellStyle name="Accent6 2 2" xfId="156" xr:uid="{00000000-0005-0000-0000-0000B3000000}"/>
    <cellStyle name="Accent6 2 3" xfId="157" xr:uid="{00000000-0005-0000-0000-0000B4000000}"/>
    <cellStyle name="Accent6 3" xfId="158" xr:uid="{00000000-0005-0000-0000-0000B5000000}"/>
    <cellStyle name="Bad" xfId="381" builtinId="27" customBuiltin="1"/>
    <cellStyle name="Bad 2" xfId="159" xr:uid="{00000000-0005-0000-0000-0000B7000000}"/>
    <cellStyle name="Bad 2 2" xfId="160" xr:uid="{00000000-0005-0000-0000-0000B8000000}"/>
    <cellStyle name="Bad 2 3" xfId="161" xr:uid="{00000000-0005-0000-0000-0000B9000000}"/>
    <cellStyle name="Bad 3" xfId="162" xr:uid="{00000000-0005-0000-0000-0000BA000000}"/>
    <cellStyle name="Calculation" xfId="385" builtinId="22" customBuiltin="1"/>
    <cellStyle name="Calculation 2" xfId="163" xr:uid="{00000000-0005-0000-0000-0000BC000000}"/>
    <cellStyle name="Calculation 2 2" xfId="164" xr:uid="{00000000-0005-0000-0000-0000BD000000}"/>
    <cellStyle name="Calculation 2 2 2" xfId="165" xr:uid="{00000000-0005-0000-0000-0000BE000000}"/>
    <cellStyle name="Calculation 2 3" xfId="166" xr:uid="{00000000-0005-0000-0000-0000BF000000}"/>
    <cellStyle name="Calculation 3" xfId="167" xr:uid="{00000000-0005-0000-0000-0000C0000000}"/>
    <cellStyle name="Check Cell" xfId="387" builtinId="23" customBuiltin="1"/>
    <cellStyle name="Check Cell 2" xfId="168" xr:uid="{00000000-0005-0000-0000-0000C2000000}"/>
    <cellStyle name="Check Cell 2 2" xfId="169" xr:uid="{00000000-0005-0000-0000-0000C3000000}"/>
    <cellStyle name="Check Cell 2 3" xfId="170" xr:uid="{00000000-0005-0000-0000-0000C4000000}"/>
    <cellStyle name="Check Cell 3" xfId="171" xr:uid="{00000000-0005-0000-0000-0000C5000000}"/>
    <cellStyle name="Comma [0] 2" xfId="172" xr:uid="{00000000-0005-0000-0000-0000C7000000}"/>
    <cellStyle name="Comma [0] 2 2" xfId="173" xr:uid="{00000000-0005-0000-0000-0000C8000000}"/>
    <cellStyle name="Comma [0] 3" xfId="174" xr:uid="{00000000-0005-0000-0000-0000C9000000}"/>
    <cellStyle name="Comma 10" xfId="175" xr:uid="{00000000-0005-0000-0000-0000CA000000}"/>
    <cellStyle name="Comma 10 2" xfId="434" xr:uid="{00000000-0005-0000-0000-0000CB000000}"/>
    <cellStyle name="Comma 11" xfId="176" xr:uid="{00000000-0005-0000-0000-0000CC000000}"/>
    <cellStyle name="Comma 11 2" xfId="177" xr:uid="{00000000-0005-0000-0000-0000CD000000}"/>
    <cellStyle name="Comma 11 3" xfId="435" xr:uid="{00000000-0005-0000-0000-0000CE000000}"/>
    <cellStyle name="Comma 12" xfId="436" xr:uid="{00000000-0005-0000-0000-0000CF000000}"/>
    <cellStyle name="Comma 13" xfId="437" xr:uid="{00000000-0005-0000-0000-0000D0000000}"/>
    <cellStyle name="Comma 14" xfId="438" xr:uid="{00000000-0005-0000-0000-0000D1000000}"/>
    <cellStyle name="Comma 2" xfId="178" xr:uid="{00000000-0005-0000-0000-0000D2000000}"/>
    <cellStyle name="Comma 2 2" xfId="179" xr:uid="{00000000-0005-0000-0000-0000D3000000}"/>
    <cellStyle name="Comma 2 2 2" xfId="180" xr:uid="{00000000-0005-0000-0000-0000D4000000}"/>
    <cellStyle name="Comma 2 3" xfId="181" xr:uid="{00000000-0005-0000-0000-0000D5000000}"/>
    <cellStyle name="Comma 2 4" xfId="182" xr:uid="{00000000-0005-0000-0000-0000D6000000}"/>
    <cellStyle name="Comma 2 5" xfId="183" xr:uid="{00000000-0005-0000-0000-0000D7000000}"/>
    <cellStyle name="Comma 2 6" xfId="184" xr:uid="{00000000-0005-0000-0000-0000D8000000}"/>
    <cellStyle name="Comma 3" xfId="185" xr:uid="{00000000-0005-0000-0000-0000D9000000}"/>
    <cellStyle name="Comma 3 2" xfId="186" xr:uid="{00000000-0005-0000-0000-0000DA000000}"/>
    <cellStyle name="Comma 3 3" xfId="187" xr:uid="{00000000-0005-0000-0000-0000DB000000}"/>
    <cellStyle name="Comma 3 4" xfId="188" xr:uid="{00000000-0005-0000-0000-0000DC000000}"/>
    <cellStyle name="Comma 4" xfId="189" xr:uid="{00000000-0005-0000-0000-0000DD000000}"/>
    <cellStyle name="Comma 4 2" xfId="190" xr:uid="{00000000-0005-0000-0000-0000DE000000}"/>
    <cellStyle name="Comma 4 3" xfId="439" xr:uid="{00000000-0005-0000-0000-0000DF000000}"/>
    <cellStyle name="Comma 5" xfId="191" xr:uid="{00000000-0005-0000-0000-0000E0000000}"/>
    <cellStyle name="Comma 5 2" xfId="192" xr:uid="{00000000-0005-0000-0000-0000E1000000}"/>
    <cellStyle name="Comma 5 3" xfId="193" xr:uid="{00000000-0005-0000-0000-0000E2000000}"/>
    <cellStyle name="Comma 5 4" xfId="194" xr:uid="{00000000-0005-0000-0000-0000E3000000}"/>
    <cellStyle name="Comma 6" xfId="195" xr:uid="{00000000-0005-0000-0000-0000E4000000}"/>
    <cellStyle name="Comma 6 2" xfId="418" xr:uid="{00000000-0005-0000-0000-0000E5000000}"/>
    <cellStyle name="Comma 6 3" xfId="440" xr:uid="{00000000-0005-0000-0000-0000E6000000}"/>
    <cellStyle name="Comma 7" xfId="196" xr:uid="{00000000-0005-0000-0000-0000E7000000}"/>
    <cellStyle name="Comma 7 2" xfId="421" xr:uid="{00000000-0005-0000-0000-0000E8000000}"/>
    <cellStyle name="Comma 7 2 2" xfId="431" xr:uid="{00000000-0005-0000-0000-0000E9000000}"/>
    <cellStyle name="Comma 7 3" xfId="424" xr:uid="{00000000-0005-0000-0000-0000EA000000}"/>
    <cellStyle name="Comma 7 4" xfId="441" xr:uid="{00000000-0005-0000-0000-0000EB000000}"/>
    <cellStyle name="Comma 8" xfId="197" xr:uid="{00000000-0005-0000-0000-0000EC000000}"/>
    <cellStyle name="Comma 8 2" xfId="442" xr:uid="{00000000-0005-0000-0000-0000ED000000}"/>
    <cellStyle name="Comma 9" xfId="198" xr:uid="{00000000-0005-0000-0000-0000EE000000}"/>
    <cellStyle name="Comma 9 2" xfId="443" xr:uid="{00000000-0005-0000-0000-0000EF000000}"/>
    <cellStyle name="Comma0" xfId="199" xr:uid="{00000000-0005-0000-0000-0000F0000000}"/>
    <cellStyle name="Currency 2" xfId="200" xr:uid="{00000000-0005-0000-0000-0000F1000000}"/>
    <cellStyle name="Currency0" xfId="201" xr:uid="{00000000-0005-0000-0000-0000F2000000}"/>
    <cellStyle name="Date" xfId="202" xr:uid="{00000000-0005-0000-0000-0000F3000000}"/>
    <cellStyle name="Explanatory Text" xfId="390" builtinId="53" customBuiltin="1"/>
    <cellStyle name="Explanatory Text 2" xfId="203" xr:uid="{00000000-0005-0000-0000-0000F5000000}"/>
    <cellStyle name="Explanatory Text 2 2" xfId="204" xr:uid="{00000000-0005-0000-0000-0000F6000000}"/>
    <cellStyle name="Explanatory Text 2 3" xfId="205" xr:uid="{00000000-0005-0000-0000-0000F7000000}"/>
    <cellStyle name="Explanatory Text 3" xfId="206" xr:uid="{00000000-0005-0000-0000-0000F8000000}"/>
    <cellStyle name="Fixed" xfId="207" xr:uid="{00000000-0005-0000-0000-0000F9000000}"/>
    <cellStyle name="Followed Hyperlink 2" xfId="208" xr:uid="{00000000-0005-0000-0000-0000FA000000}"/>
    <cellStyle name="Good" xfId="380" builtinId="26" customBuiltin="1"/>
    <cellStyle name="Good 2" xfId="209" xr:uid="{00000000-0005-0000-0000-0000FC000000}"/>
    <cellStyle name="Good 2 2" xfId="210" xr:uid="{00000000-0005-0000-0000-0000FD000000}"/>
    <cellStyle name="Good 2 3" xfId="211" xr:uid="{00000000-0005-0000-0000-0000FE000000}"/>
    <cellStyle name="Good 3" xfId="212" xr:uid="{00000000-0005-0000-0000-0000FF000000}"/>
    <cellStyle name="Heading 1" xfId="376" builtinId="16" customBuiltin="1"/>
    <cellStyle name="Heading 1 2" xfId="213" xr:uid="{00000000-0005-0000-0000-000001010000}"/>
    <cellStyle name="Heading 1 2 2" xfId="214" xr:uid="{00000000-0005-0000-0000-000002010000}"/>
    <cellStyle name="Heading 1 2 3" xfId="215" xr:uid="{00000000-0005-0000-0000-000003010000}"/>
    <cellStyle name="Heading 1 3" xfId="216" xr:uid="{00000000-0005-0000-0000-000004010000}"/>
    <cellStyle name="Heading 2" xfId="377" builtinId="17" customBuiltin="1"/>
    <cellStyle name="Heading 2 2" xfId="217" xr:uid="{00000000-0005-0000-0000-000006010000}"/>
    <cellStyle name="Heading 2 2 2" xfId="218" xr:uid="{00000000-0005-0000-0000-000007010000}"/>
    <cellStyle name="Heading 2 2 3" xfId="219" xr:uid="{00000000-0005-0000-0000-000008010000}"/>
    <cellStyle name="Heading 2 3" xfId="220" xr:uid="{00000000-0005-0000-0000-000009010000}"/>
    <cellStyle name="Heading 3" xfId="378" builtinId="18" customBuiltin="1"/>
    <cellStyle name="Heading 3 2" xfId="221" xr:uid="{00000000-0005-0000-0000-00000B010000}"/>
    <cellStyle name="Heading 3 2 2" xfId="222" xr:uid="{00000000-0005-0000-0000-00000C010000}"/>
    <cellStyle name="Heading 3 2 3" xfId="223" xr:uid="{00000000-0005-0000-0000-00000D010000}"/>
    <cellStyle name="Heading 3 3" xfId="224" xr:uid="{00000000-0005-0000-0000-00000E010000}"/>
    <cellStyle name="Heading 4" xfId="379" builtinId="19" customBuiltin="1"/>
    <cellStyle name="Heading 4 2" xfId="225" xr:uid="{00000000-0005-0000-0000-000010010000}"/>
    <cellStyle name="Heading 4 2 2" xfId="226" xr:uid="{00000000-0005-0000-0000-000011010000}"/>
    <cellStyle name="Heading 4 2 3" xfId="227" xr:uid="{00000000-0005-0000-0000-000012010000}"/>
    <cellStyle name="Heading 4 3" xfId="228" xr:uid="{00000000-0005-0000-0000-000013010000}"/>
    <cellStyle name="Hyperlink 2" xfId="229" xr:uid="{00000000-0005-0000-0000-000014010000}"/>
    <cellStyle name="Hyperlink 3" xfId="230" xr:uid="{00000000-0005-0000-0000-000015010000}"/>
    <cellStyle name="Hyperlink 4" xfId="231" xr:uid="{00000000-0005-0000-0000-000016010000}"/>
    <cellStyle name="Hyperlink 4 2" xfId="232" xr:uid="{00000000-0005-0000-0000-000017010000}"/>
    <cellStyle name="Hyperlink 5" xfId="233" xr:uid="{00000000-0005-0000-0000-000018010000}"/>
    <cellStyle name="Input" xfId="383" builtinId="20" customBuiltin="1"/>
    <cellStyle name="Input 2" xfId="234" xr:uid="{00000000-0005-0000-0000-00001A010000}"/>
    <cellStyle name="Input 2 2" xfId="235" xr:uid="{00000000-0005-0000-0000-00001B010000}"/>
    <cellStyle name="Input 2 2 2" xfId="236" xr:uid="{00000000-0005-0000-0000-00001C010000}"/>
    <cellStyle name="Input 2 3" xfId="237" xr:uid="{00000000-0005-0000-0000-00001D010000}"/>
    <cellStyle name="Input 3" xfId="238" xr:uid="{00000000-0005-0000-0000-00001E010000}"/>
    <cellStyle name="Linked Cell" xfId="386" builtinId="24" customBuiltin="1"/>
    <cellStyle name="Linked Cell 2" xfId="239" xr:uid="{00000000-0005-0000-0000-000020010000}"/>
    <cellStyle name="Linked Cell 2 2" xfId="240" xr:uid="{00000000-0005-0000-0000-000021010000}"/>
    <cellStyle name="Linked Cell 2 3" xfId="241" xr:uid="{00000000-0005-0000-0000-000022010000}"/>
    <cellStyle name="Linked Cell 3" xfId="242" xr:uid="{00000000-0005-0000-0000-000023010000}"/>
    <cellStyle name="Neutral" xfId="382" builtinId="28" customBuiltin="1"/>
    <cellStyle name="Neutral 2" xfId="243" xr:uid="{00000000-0005-0000-0000-000025010000}"/>
    <cellStyle name="Neutral 2 2" xfId="244" xr:uid="{00000000-0005-0000-0000-000026010000}"/>
    <cellStyle name="Neutral 2 3" xfId="245" xr:uid="{00000000-0005-0000-0000-000027010000}"/>
    <cellStyle name="Neutral 3" xfId="246" xr:uid="{00000000-0005-0000-0000-000028010000}"/>
    <cellStyle name="Normal" xfId="0" builtinId="0"/>
    <cellStyle name="Normal 10" xfId="247" xr:uid="{00000000-0005-0000-0000-00002A010000}"/>
    <cellStyle name="Normal 11" xfId="248" xr:uid="{00000000-0005-0000-0000-00002B010000}"/>
    <cellStyle name="Normal 12" xfId="249" xr:uid="{00000000-0005-0000-0000-00002C010000}"/>
    <cellStyle name="Normal 13" xfId="250" xr:uid="{00000000-0005-0000-0000-00002D010000}"/>
    <cellStyle name="Normal 14" xfId="251" xr:uid="{00000000-0005-0000-0000-00002E010000}"/>
    <cellStyle name="Normal 15" xfId="252" xr:uid="{00000000-0005-0000-0000-00002F010000}"/>
    <cellStyle name="Normal 15 2" xfId="253" xr:uid="{00000000-0005-0000-0000-000030010000}"/>
    <cellStyle name="Normal 16" xfId="254" xr:uid="{00000000-0005-0000-0000-000031010000}"/>
    <cellStyle name="Normal 16 2" xfId="255" xr:uid="{00000000-0005-0000-0000-000032010000}"/>
    <cellStyle name="Normal 16 3" xfId="256" xr:uid="{00000000-0005-0000-0000-000033010000}"/>
    <cellStyle name="Normal 17" xfId="257" xr:uid="{00000000-0005-0000-0000-000034010000}"/>
    <cellStyle name="Normal 17 2" xfId="258" xr:uid="{00000000-0005-0000-0000-000035010000}"/>
    <cellStyle name="Normal 18" xfId="259" xr:uid="{00000000-0005-0000-0000-000036010000}"/>
    <cellStyle name="Normal 19" xfId="374" xr:uid="{00000000-0005-0000-0000-000037010000}"/>
    <cellStyle name="Normal 2" xfId="260" xr:uid="{00000000-0005-0000-0000-000038010000}"/>
    <cellStyle name="Normal 2 2" xfId="261" xr:uid="{00000000-0005-0000-0000-000039010000}"/>
    <cellStyle name="Normal 2 2 2" xfId="262" xr:uid="{00000000-0005-0000-0000-00003A010000}"/>
    <cellStyle name="Normal 2 2 2 2" xfId="263" xr:uid="{00000000-0005-0000-0000-00003B010000}"/>
    <cellStyle name="Normal 2 3" xfId="264" xr:uid="{00000000-0005-0000-0000-00003C010000}"/>
    <cellStyle name="Normal 2 3 2" xfId="265" xr:uid="{00000000-0005-0000-0000-00003D010000}"/>
    <cellStyle name="Normal 2 4" xfId="266" xr:uid="{00000000-0005-0000-0000-00003E010000}"/>
    <cellStyle name="Normal 2 4 2" xfId="267" xr:uid="{00000000-0005-0000-0000-00003F010000}"/>
    <cellStyle name="Normal 2 4 2 2" xfId="268" xr:uid="{00000000-0005-0000-0000-000040010000}"/>
    <cellStyle name="Normal 2 4 3" xfId="269" xr:uid="{00000000-0005-0000-0000-000041010000}"/>
    <cellStyle name="Normal 2 5" xfId="270" xr:uid="{00000000-0005-0000-0000-000042010000}"/>
    <cellStyle name="Normal 2 5 2" xfId="416" xr:uid="{00000000-0005-0000-0000-000043010000}"/>
    <cellStyle name="Normal 2 6" xfId="271" xr:uid="{00000000-0005-0000-0000-000044010000}"/>
    <cellStyle name="Normal 2 7" xfId="444" xr:uid="{00000000-0005-0000-0000-000045010000}"/>
    <cellStyle name="Normal 20" xfId="433" xr:uid="{00000000-0005-0000-0000-000046010000}"/>
    <cellStyle name="Normal 3" xfId="272" xr:uid="{00000000-0005-0000-0000-000047010000}"/>
    <cellStyle name="Normal 3 2" xfId="273" xr:uid="{00000000-0005-0000-0000-000048010000}"/>
    <cellStyle name="Normal 3 2 2" xfId="274" xr:uid="{00000000-0005-0000-0000-000049010000}"/>
    <cellStyle name="Normal 3 2 3" xfId="417" xr:uid="{00000000-0005-0000-0000-00004A010000}"/>
    <cellStyle name="Normal 3 3" xfId="275" xr:uid="{00000000-0005-0000-0000-00004B010000}"/>
    <cellStyle name="Normal 3 4" xfId="276" xr:uid="{00000000-0005-0000-0000-00004C010000}"/>
    <cellStyle name="Normal 3 5" xfId="277" xr:uid="{00000000-0005-0000-0000-00004D010000}"/>
    <cellStyle name="Normal 4" xfId="278" xr:uid="{00000000-0005-0000-0000-00004E010000}"/>
    <cellStyle name="Normal 4 2" xfId="279" xr:uid="{00000000-0005-0000-0000-00004F010000}"/>
    <cellStyle name="Normal 4 2 2" xfId="280" xr:uid="{00000000-0005-0000-0000-000050010000}"/>
    <cellStyle name="Normal 4 2 3" xfId="281" xr:uid="{00000000-0005-0000-0000-000051010000}"/>
    <cellStyle name="Normal 4 3" xfId="282" xr:uid="{00000000-0005-0000-0000-000052010000}"/>
    <cellStyle name="Normal 4 4" xfId="283" xr:uid="{00000000-0005-0000-0000-000053010000}"/>
    <cellStyle name="Normal 4 5" xfId="284" xr:uid="{00000000-0005-0000-0000-000054010000}"/>
    <cellStyle name="Normal 4 6" xfId="285" xr:uid="{00000000-0005-0000-0000-000055010000}"/>
    <cellStyle name="Normal 4 7" xfId="445" xr:uid="{00000000-0005-0000-0000-000056010000}"/>
    <cellStyle name="Normal 5" xfId="286" xr:uid="{00000000-0005-0000-0000-000057010000}"/>
    <cellStyle name="Normal 5 2" xfId="287" xr:uid="{00000000-0005-0000-0000-000058010000}"/>
    <cellStyle name="Normal 5 2 2" xfId="288" xr:uid="{00000000-0005-0000-0000-000059010000}"/>
    <cellStyle name="Normal 5 3" xfId="289" xr:uid="{00000000-0005-0000-0000-00005A010000}"/>
    <cellStyle name="Normal 5 4" xfId="446" xr:uid="{00000000-0005-0000-0000-00005B010000}"/>
    <cellStyle name="Normal 6" xfId="290" xr:uid="{00000000-0005-0000-0000-00005C010000}"/>
    <cellStyle name="Normal 6 2" xfId="291" xr:uid="{00000000-0005-0000-0000-00005D010000}"/>
    <cellStyle name="Normal 6 2 2" xfId="292" xr:uid="{00000000-0005-0000-0000-00005E010000}"/>
    <cellStyle name="Normal 6 3" xfId="293" xr:uid="{00000000-0005-0000-0000-00005F010000}"/>
    <cellStyle name="Normal 6 4" xfId="294" xr:uid="{00000000-0005-0000-0000-000060010000}"/>
    <cellStyle name="Normal 6 5" xfId="295" xr:uid="{00000000-0005-0000-0000-000061010000}"/>
    <cellStyle name="Normal 7" xfId="296" xr:uid="{00000000-0005-0000-0000-000062010000}"/>
    <cellStyle name="Normal 7 2" xfId="297" xr:uid="{00000000-0005-0000-0000-000063010000}"/>
    <cellStyle name="Normal 8" xfId="298" xr:uid="{00000000-0005-0000-0000-000064010000}"/>
    <cellStyle name="Normal 8 2" xfId="299" xr:uid="{00000000-0005-0000-0000-000065010000}"/>
    <cellStyle name="Normal 9" xfId="300" xr:uid="{00000000-0005-0000-0000-000066010000}"/>
    <cellStyle name="Normal 9 2" xfId="301" xr:uid="{00000000-0005-0000-0000-000067010000}"/>
    <cellStyle name="Normal 9 3" xfId="420" xr:uid="{00000000-0005-0000-0000-000068010000}"/>
    <cellStyle name="Normal 9 3 2" xfId="430" xr:uid="{00000000-0005-0000-0000-000069010000}"/>
    <cellStyle name="Normal 9 4" xfId="423" xr:uid="{00000000-0005-0000-0000-00006A010000}"/>
    <cellStyle name="Normal_Air Carrier 2010" xfId="426" xr:uid="{00000000-0005-0000-0000-00006B010000}"/>
    <cellStyle name="Normal_Econ2010" xfId="302" xr:uid="{00000000-0005-0000-0000-00006C010000}"/>
    <cellStyle name="Normal_Regionals2010" xfId="427" xr:uid="{00000000-0005-0000-0000-00006E010000}"/>
    <cellStyle name="Normal_TABLE 25" xfId="429" xr:uid="{00000000-0005-0000-0000-000071010000}"/>
    <cellStyle name="Normal_TABLE 26_1" xfId="428" xr:uid="{00000000-0005-0000-0000-000072010000}"/>
    <cellStyle name="Note" xfId="389" builtinId="10" customBuiltin="1"/>
    <cellStyle name="Note 2" xfId="303" xr:uid="{00000000-0005-0000-0000-000074010000}"/>
    <cellStyle name="Note 2 2" xfId="304" xr:uid="{00000000-0005-0000-0000-000075010000}"/>
    <cellStyle name="Note 2 2 2" xfId="305" xr:uid="{00000000-0005-0000-0000-000076010000}"/>
    <cellStyle name="Note 2 2 2 2" xfId="306" xr:uid="{00000000-0005-0000-0000-000077010000}"/>
    <cellStyle name="Note 2 3" xfId="307" xr:uid="{00000000-0005-0000-0000-000078010000}"/>
    <cellStyle name="Note 2 3 2" xfId="308" xr:uid="{00000000-0005-0000-0000-000079010000}"/>
    <cellStyle name="Note 3" xfId="309" xr:uid="{00000000-0005-0000-0000-00007A010000}"/>
    <cellStyle name="Note 3 2" xfId="310" xr:uid="{00000000-0005-0000-0000-00007B010000}"/>
    <cellStyle name="Note 4" xfId="311" xr:uid="{00000000-0005-0000-0000-00007C010000}"/>
    <cellStyle name="Note 4 2" xfId="312" xr:uid="{00000000-0005-0000-0000-00007D010000}"/>
    <cellStyle name="Note 5" xfId="313" xr:uid="{00000000-0005-0000-0000-00007E010000}"/>
    <cellStyle name="Note 6" xfId="314" xr:uid="{00000000-0005-0000-0000-00007F010000}"/>
    <cellStyle name="Note 7" xfId="315" xr:uid="{00000000-0005-0000-0000-000080010000}"/>
    <cellStyle name="Note 8" xfId="316" xr:uid="{00000000-0005-0000-0000-000081010000}"/>
    <cellStyle name="Note 9" xfId="317" xr:uid="{00000000-0005-0000-0000-000082010000}"/>
    <cellStyle name="Output" xfId="384" builtinId="21" customBuiltin="1"/>
    <cellStyle name="Output 2" xfId="318" xr:uid="{00000000-0005-0000-0000-000084010000}"/>
    <cellStyle name="Output 2 2" xfId="319" xr:uid="{00000000-0005-0000-0000-000085010000}"/>
    <cellStyle name="Output 2 2 2" xfId="320" xr:uid="{00000000-0005-0000-0000-000086010000}"/>
    <cellStyle name="Output 2 3" xfId="321" xr:uid="{00000000-0005-0000-0000-000087010000}"/>
    <cellStyle name="Output 3" xfId="322" xr:uid="{00000000-0005-0000-0000-000088010000}"/>
    <cellStyle name="Percent 2" xfId="323" xr:uid="{00000000-0005-0000-0000-00008A010000}"/>
    <cellStyle name="Percent 2 2" xfId="324" xr:uid="{00000000-0005-0000-0000-00008B010000}"/>
    <cellStyle name="Percent 2 2 2" xfId="325" xr:uid="{00000000-0005-0000-0000-00008C010000}"/>
    <cellStyle name="Percent 2 3" xfId="326" xr:uid="{00000000-0005-0000-0000-00008D010000}"/>
    <cellStyle name="Percent 2 4" xfId="327" xr:uid="{00000000-0005-0000-0000-00008E010000}"/>
    <cellStyle name="Percent 2 5" xfId="328" xr:uid="{00000000-0005-0000-0000-00008F010000}"/>
    <cellStyle name="Percent 3" xfId="329" xr:uid="{00000000-0005-0000-0000-000090010000}"/>
    <cellStyle name="Percent 3 2" xfId="330" xr:uid="{00000000-0005-0000-0000-000091010000}"/>
    <cellStyle name="Percent 3 3" xfId="331" xr:uid="{00000000-0005-0000-0000-000092010000}"/>
    <cellStyle name="Percent 4" xfId="332" xr:uid="{00000000-0005-0000-0000-000093010000}"/>
    <cellStyle name="Percent 4 2" xfId="333" xr:uid="{00000000-0005-0000-0000-000094010000}"/>
    <cellStyle name="Percent 4 3" xfId="419" xr:uid="{00000000-0005-0000-0000-000095010000}"/>
    <cellStyle name="Percent 4 4" xfId="447" xr:uid="{00000000-0005-0000-0000-000096010000}"/>
    <cellStyle name="Percent 5" xfId="334" xr:uid="{00000000-0005-0000-0000-000097010000}"/>
    <cellStyle name="Percent 5 2" xfId="422" xr:uid="{00000000-0005-0000-0000-000098010000}"/>
    <cellStyle name="Percent 5 2 2" xfId="432" xr:uid="{00000000-0005-0000-0000-000099010000}"/>
    <cellStyle name="Percent 5 3" xfId="425" xr:uid="{00000000-0005-0000-0000-00009A010000}"/>
    <cellStyle name="Percent 6" xfId="335" xr:uid="{00000000-0005-0000-0000-00009B010000}"/>
    <cellStyle name="Percent 6 2" xfId="336" xr:uid="{00000000-0005-0000-0000-00009C010000}"/>
    <cellStyle name="Percent 7" xfId="337" xr:uid="{00000000-0005-0000-0000-00009D010000}"/>
    <cellStyle name="Percent 8" xfId="338" xr:uid="{00000000-0005-0000-0000-00009E010000}"/>
    <cellStyle name="Percent 8 2" xfId="339" xr:uid="{00000000-0005-0000-0000-00009F010000}"/>
    <cellStyle name="Style 21" xfId="340" xr:uid="{00000000-0005-0000-0000-0000A0010000}"/>
    <cellStyle name="Style 21 2" xfId="341" xr:uid="{00000000-0005-0000-0000-0000A1010000}"/>
    <cellStyle name="Style 21 2 2" xfId="342" xr:uid="{00000000-0005-0000-0000-0000A2010000}"/>
    <cellStyle name="Style 21 3" xfId="343" xr:uid="{00000000-0005-0000-0000-0000A3010000}"/>
    <cellStyle name="Style 22" xfId="344" xr:uid="{00000000-0005-0000-0000-0000A4010000}"/>
    <cellStyle name="Style 22 2" xfId="345" xr:uid="{00000000-0005-0000-0000-0000A5010000}"/>
    <cellStyle name="Style 22 3" xfId="346" xr:uid="{00000000-0005-0000-0000-0000A6010000}"/>
    <cellStyle name="Style 23" xfId="347" xr:uid="{00000000-0005-0000-0000-0000A7010000}"/>
    <cellStyle name="Style 23 2" xfId="348" xr:uid="{00000000-0005-0000-0000-0000A8010000}"/>
    <cellStyle name="Style 23 2 2" xfId="349" xr:uid="{00000000-0005-0000-0000-0000A9010000}"/>
    <cellStyle name="Style 23 2 3" xfId="350" xr:uid="{00000000-0005-0000-0000-0000AA010000}"/>
    <cellStyle name="Style 23 3" xfId="351" xr:uid="{00000000-0005-0000-0000-0000AB010000}"/>
    <cellStyle name="Style 23 3 2" xfId="352" xr:uid="{00000000-0005-0000-0000-0000AC010000}"/>
    <cellStyle name="Style 23 4" xfId="353" xr:uid="{00000000-0005-0000-0000-0000AD010000}"/>
    <cellStyle name="Style 24" xfId="354" xr:uid="{00000000-0005-0000-0000-0000AE010000}"/>
    <cellStyle name="Style 24 2" xfId="355" xr:uid="{00000000-0005-0000-0000-0000AF010000}"/>
    <cellStyle name="Style 24 3" xfId="356" xr:uid="{00000000-0005-0000-0000-0000B0010000}"/>
    <cellStyle name="Style 25" xfId="357" xr:uid="{00000000-0005-0000-0000-0000B1010000}"/>
    <cellStyle name="Style 25 2" xfId="358" xr:uid="{00000000-0005-0000-0000-0000B2010000}"/>
    <cellStyle name="Style 25 3" xfId="359" xr:uid="{00000000-0005-0000-0000-0000B3010000}"/>
    <cellStyle name="Style 26" xfId="360" xr:uid="{00000000-0005-0000-0000-0000B4010000}"/>
    <cellStyle name="Style 26 2" xfId="361" xr:uid="{00000000-0005-0000-0000-0000B5010000}"/>
    <cellStyle name="Style 26 3" xfId="362" xr:uid="{00000000-0005-0000-0000-0000B6010000}"/>
    <cellStyle name="Title" xfId="375" builtinId="15" customBuiltin="1"/>
    <cellStyle name="Title 2" xfId="363" xr:uid="{00000000-0005-0000-0000-0000B8010000}"/>
    <cellStyle name="Title 2 2" xfId="364" xr:uid="{00000000-0005-0000-0000-0000B9010000}"/>
    <cellStyle name="Total" xfId="391" builtinId="25" customBuiltin="1"/>
    <cellStyle name="Total 2" xfId="365" xr:uid="{00000000-0005-0000-0000-0000BB010000}"/>
    <cellStyle name="Total 2 2" xfId="366" xr:uid="{00000000-0005-0000-0000-0000BC010000}"/>
    <cellStyle name="Total 2 2 2" xfId="367" xr:uid="{00000000-0005-0000-0000-0000BD010000}"/>
    <cellStyle name="Total 2 3" xfId="368" xr:uid="{00000000-0005-0000-0000-0000BE010000}"/>
    <cellStyle name="Total 3" xfId="369" xr:uid="{00000000-0005-0000-0000-0000BF010000}"/>
    <cellStyle name="Warning Text" xfId="388" builtinId="11" customBuiltin="1"/>
    <cellStyle name="Warning Text 2" xfId="370" xr:uid="{00000000-0005-0000-0000-0000C1010000}"/>
    <cellStyle name="Warning Text 2 2" xfId="371" xr:uid="{00000000-0005-0000-0000-0000C2010000}"/>
    <cellStyle name="Warning Text 2 3" xfId="372" xr:uid="{00000000-0005-0000-0000-0000C3010000}"/>
    <cellStyle name="Warning Text 3" xfId="373" xr:uid="{00000000-0005-0000-0000-0000C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B1:L59"/>
  <sheetViews>
    <sheetView showGridLines="0" tabSelected="1" zoomScale="70" zoomScaleNormal="70" workbookViewId="0">
      <pane ySplit="10" topLeftCell="A22" activePane="bottomLeft" state="frozen"/>
      <selection activeCell="L1" sqref="L1"/>
      <selection pane="bottomLeft" activeCell="N1" sqref="N1"/>
    </sheetView>
  </sheetViews>
  <sheetFormatPr defaultColWidth="9.109375" defaultRowHeight="13.8" x14ac:dyDescent="0.3"/>
  <cols>
    <col min="1" max="1" width="9.109375" style="5"/>
    <col min="2" max="2" width="17.5546875" style="6" customWidth="1"/>
    <col min="3" max="5" width="13.109375" style="6" customWidth="1"/>
    <col min="6" max="6" width="12.5546875" style="6" customWidth="1"/>
    <col min="7" max="7" width="10.88671875" style="6" customWidth="1"/>
    <col min="8" max="8" width="11.44140625" style="6" customWidth="1"/>
    <col min="9" max="9" width="17.44140625" style="6" customWidth="1"/>
    <col min="10" max="10" width="14.44140625" style="6" customWidth="1"/>
    <col min="11" max="11" width="9.109375" style="6"/>
    <col min="12" max="12" width="10.44140625" style="6" bestFit="1" customWidth="1"/>
    <col min="13" max="16384" width="9.109375" style="5"/>
  </cols>
  <sheetData>
    <row r="1" spans="2:12" ht="18" x14ac:dyDescent="0.35">
      <c r="B1" s="15" t="s">
        <v>26</v>
      </c>
      <c r="C1" s="15"/>
      <c r="D1" s="15"/>
      <c r="E1" s="15"/>
      <c r="F1" s="15"/>
      <c r="G1" s="15"/>
      <c r="H1" s="15"/>
      <c r="I1" s="15"/>
      <c r="J1" s="15"/>
    </row>
    <row r="2" spans="2:12" x14ac:dyDescent="0.3">
      <c r="B2" s="16"/>
      <c r="C2" s="16"/>
      <c r="D2" s="16"/>
      <c r="E2" s="16"/>
      <c r="F2" s="16"/>
      <c r="G2" s="16"/>
      <c r="H2" s="16"/>
      <c r="I2" s="16"/>
      <c r="J2" s="16"/>
    </row>
    <row r="3" spans="2:12" ht="21" x14ac:dyDescent="0.4">
      <c r="B3" s="18" t="s">
        <v>27</v>
      </c>
      <c r="C3" s="18"/>
      <c r="D3" s="18"/>
      <c r="E3" s="18"/>
      <c r="F3" s="18"/>
      <c r="G3" s="18"/>
      <c r="H3" s="18"/>
      <c r="I3" s="18"/>
      <c r="J3" s="18"/>
    </row>
    <row r="4" spans="2:12" s="2" customFormat="1" ht="9.75" customHeight="1" x14ac:dyDescent="0.3">
      <c r="B4" s="24"/>
      <c r="C4" s="23"/>
      <c r="D4" s="23"/>
      <c r="E4" s="22"/>
      <c r="F4" s="22"/>
      <c r="G4" s="22"/>
      <c r="H4" s="11"/>
      <c r="I4" s="11"/>
      <c r="J4" s="11"/>
      <c r="K4" s="11"/>
      <c r="L4" s="11"/>
    </row>
    <row r="5" spans="2:12" ht="10.35" customHeight="1" x14ac:dyDescent="0.3">
      <c r="B5" s="7"/>
      <c r="I5" s="21"/>
    </row>
    <row r="6" spans="2:12" ht="24" customHeight="1" x14ac:dyDescent="0.3">
      <c r="B6" s="7"/>
      <c r="C6" s="7"/>
      <c r="D6" s="7"/>
      <c r="E6" s="7"/>
      <c r="F6" s="7"/>
      <c r="G6" s="7"/>
      <c r="H6" s="7"/>
      <c r="I6" s="7"/>
      <c r="J6" s="7"/>
      <c r="K6" s="53"/>
      <c r="L6" s="53"/>
    </row>
    <row r="7" spans="2:12" s="118" customFormat="1" ht="20.399999999999999" customHeight="1" x14ac:dyDescent="0.3">
      <c r="B7" s="114"/>
      <c r="C7" s="113" t="s">
        <v>16</v>
      </c>
      <c r="D7" s="113"/>
      <c r="E7" s="113"/>
      <c r="F7" s="79" t="s">
        <v>17</v>
      </c>
      <c r="G7" s="79"/>
      <c r="H7" s="79"/>
      <c r="I7" s="124" t="s">
        <v>28</v>
      </c>
      <c r="J7" s="123"/>
      <c r="K7" s="117"/>
      <c r="L7" s="117"/>
    </row>
    <row r="8" spans="2:12" ht="35.1" customHeight="1" x14ac:dyDescent="0.3">
      <c r="B8" s="55" t="s">
        <v>6</v>
      </c>
      <c r="C8" s="121" t="s">
        <v>18</v>
      </c>
      <c r="D8" s="121" t="s">
        <v>29</v>
      </c>
      <c r="E8" s="121" t="s">
        <v>21</v>
      </c>
      <c r="F8" s="91" t="s">
        <v>19</v>
      </c>
      <c r="G8" s="91" t="s">
        <v>30</v>
      </c>
      <c r="H8" s="121" t="s">
        <v>22</v>
      </c>
      <c r="I8" s="56" t="s">
        <v>23</v>
      </c>
      <c r="J8" s="56" t="s">
        <v>55</v>
      </c>
      <c r="K8" s="53"/>
      <c r="L8" s="53"/>
    </row>
    <row r="9" spans="2:12" ht="15.6" x14ac:dyDescent="0.3">
      <c r="B9" s="31" t="s">
        <v>0</v>
      </c>
      <c r="C9" s="35"/>
      <c r="D9" s="35"/>
      <c r="E9" s="35"/>
      <c r="F9" s="35"/>
      <c r="G9" s="35"/>
      <c r="H9" s="35"/>
      <c r="I9" s="35"/>
      <c r="J9" s="35"/>
      <c r="K9" s="53"/>
      <c r="L9" s="53"/>
    </row>
    <row r="10" spans="2:12" ht="15" customHeight="1" x14ac:dyDescent="0.3">
      <c r="B10" s="35">
        <v>2010</v>
      </c>
      <c r="C10" s="89">
        <v>56.137273445534163</v>
      </c>
      <c r="D10" s="89">
        <v>53.238984935283149</v>
      </c>
      <c r="E10" s="89">
        <v>56.080753430007363</v>
      </c>
      <c r="F10" s="96">
        <v>464.08189365784705</v>
      </c>
      <c r="G10" s="96">
        <v>502.93295270490057</v>
      </c>
      <c r="H10" s="96">
        <v>464.71488413860089</v>
      </c>
      <c r="I10" s="97">
        <v>15.737122670668965</v>
      </c>
      <c r="J10" s="98">
        <v>21.882667025154145</v>
      </c>
      <c r="K10" s="53"/>
      <c r="L10" s="53"/>
    </row>
    <row r="11" spans="2:12" ht="15" customHeight="1" x14ac:dyDescent="0.3">
      <c r="B11" s="34">
        <v>2011</v>
      </c>
      <c r="C11" s="92">
        <v>56.43619582604245</v>
      </c>
      <c r="D11" s="92">
        <v>52.728124365555843</v>
      </c>
      <c r="E11" s="92">
        <v>56.364766178429008</v>
      </c>
      <c r="F11" s="93">
        <v>467.13786387749548</v>
      </c>
      <c r="G11" s="93">
        <v>531.39677338534375</v>
      </c>
      <c r="H11" s="93">
        <v>468.07442760118818</v>
      </c>
      <c r="I11" s="94">
        <v>15.104478595359277</v>
      </c>
      <c r="J11" s="95">
        <v>20.468492475806062</v>
      </c>
      <c r="K11" s="53"/>
      <c r="L11" s="53"/>
    </row>
    <row r="12" spans="2:12" ht="15" customHeight="1" x14ac:dyDescent="0.3">
      <c r="B12" s="35">
        <v>2012</v>
      </c>
      <c r="C12" s="89">
        <v>56.104210023356259</v>
      </c>
      <c r="D12" s="89">
        <v>54.833441090587939</v>
      </c>
      <c r="E12" s="89">
        <v>56.069916993699408</v>
      </c>
      <c r="F12" s="96">
        <v>467.52506880002704</v>
      </c>
      <c r="G12" s="96">
        <v>605.69023459166692</v>
      </c>
      <c r="H12" s="96">
        <v>470.13826394229869</v>
      </c>
      <c r="I12" s="97">
        <v>13.164074228153716</v>
      </c>
      <c r="J12" s="98">
        <v>17.415894298282765</v>
      </c>
      <c r="K12" s="53"/>
      <c r="L12" s="53"/>
    </row>
    <row r="13" spans="2:12" ht="15" customHeight="1" x14ac:dyDescent="0.3">
      <c r="B13" s="34">
        <v>2013</v>
      </c>
      <c r="C13" s="92">
        <v>56.127185992558552</v>
      </c>
      <c r="D13" s="92">
        <v>54.588413375281611</v>
      </c>
      <c r="E13" s="92">
        <v>56.086669232332724</v>
      </c>
      <c r="F13" s="93">
        <v>469.30164265887663</v>
      </c>
      <c r="G13" s="93">
        <v>641.46086480588212</v>
      </c>
      <c r="H13" s="93">
        <v>472.4384042848634</v>
      </c>
      <c r="I13" s="94">
        <v>11.638202011107023</v>
      </c>
      <c r="J13" s="95">
        <v>15.148724013507215</v>
      </c>
      <c r="K13" s="53"/>
      <c r="L13" s="53"/>
    </row>
    <row r="14" spans="2:12" ht="15" customHeight="1" x14ac:dyDescent="0.3">
      <c r="B14" s="35">
        <v>2014</v>
      </c>
      <c r="C14" s="89">
        <v>57.254008785444711</v>
      </c>
      <c r="D14" s="89">
        <v>56.92903537150724</v>
      </c>
      <c r="E14" s="89">
        <v>57.245081496535171</v>
      </c>
      <c r="F14" s="96">
        <v>473.48919232773517</v>
      </c>
      <c r="G14" s="96">
        <v>669.16221284445373</v>
      </c>
      <c r="H14" s="96">
        <v>477.07669283159754</v>
      </c>
      <c r="I14" s="97">
        <v>11.368864542355587</v>
      </c>
      <c r="J14" s="98">
        <v>14.561146326940452</v>
      </c>
      <c r="K14" s="53"/>
      <c r="L14" s="53"/>
    </row>
    <row r="15" spans="2:12" ht="15" customHeight="1" x14ac:dyDescent="0.3">
      <c r="B15" s="34">
        <v>2015</v>
      </c>
      <c r="C15" s="92">
        <v>59.937566216424862</v>
      </c>
      <c r="D15" s="92">
        <v>62.557801014783394</v>
      </c>
      <c r="E15" s="92">
        <v>60.013370034002882</v>
      </c>
      <c r="F15" s="93">
        <v>475.57547859401234</v>
      </c>
      <c r="G15" s="93">
        <v>695.09302929156217</v>
      </c>
      <c r="H15" s="93">
        <v>479.85817613157968</v>
      </c>
      <c r="I15" s="94">
        <v>10.929425321149889</v>
      </c>
      <c r="J15" s="95">
        <v>13.955097087363939</v>
      </c>
      <c r="K15" s="53"/>
      <c r="L15" s="53"/>
    </row>
    <row r="16" spans="2:12" ht="15" customHeight="1" x14ac:dyDescent="0.3">
      <c r="B16" s="35">
        <v>2016</v>
      </c>
      <c r="C16" s="89">
        <v>61.600820572665576</v>
      </c>
      <c r="D16" s="89">
        <v>68.831975416232041</v>
      </c>
      <c r="E16" s="89">
        <v>61.844068458307049</v>
      </c>
      <c r="F16" s="96">
        <v>481.50980730982576</v>
      </c>
      <c r="G16" s="96">
        <v>723.84803831043848</v>
      </c>
      <c r="H16" s="96">
        <v>487.07739088755659</v>
      </c>
      <c r="I16" s="97">
        <v>11.306245306390766</v>
      </c>
      <c r="J16" s="98">
        <v>14.30533976001764</v>
      </c>
      <c r="K16" s="53"/>
      <c r="L16" s="53"/>
    </row>
    <row r="17" spans="2:12" ht="15" customHeight="1" x14ac:dyDescent="0.3">
      <c r="B17" s="38">
        <v>2017</v>
      </c>
      <c r="C17" s="92">
        <v>62.972760883143508</v>
      </c>
      <c r="D17" s="92">
        <v>70.556433627511055</v>
      </c>
      <c r="E17" s="92">
        <v>63.221064892177019</v>
      </c>
      <c r="F17" s="93">
        <v>482.16646747438796</v>
      </c>
      <c r="G17" s="93">
        <v>722.64707221868252</v>
      </c>
      <c r="H17" s="93">
        <v>487.66085327070556</v>
      </c>
      <c r="I17" s="94">
        <v>11.291757765760648</v>
      </c>
      <c r="J17" s="95">
        <v>13.999090576458784</v>
      </c>
      <c r="K17" s="53"/>
      <c r="L17" s="53"/>
    </row>
    <row r="18" spans="2:12" ht="15" customHeight="1" x14ac:dyDescent="0.3">
      <c r="B18" s="36">
        <v>2018</v>
      </c>
      <c r="C18" s="89">
        <v>63.763040493976895</v>
      </c>
      <c r="D18" s="89">
        <v>70.663451693732071</v>
      </c>
      <c r="E18" s="89">
        <v>63.959228404650098</v>
      </c>
      <c r="F18" s="96">
        <v>486.64166048509099</v>
      </c>
      <c r="G18" s="96">
        <v>679.70020733209174</v>
      </c>
      <c r="H18" s="96">
        <v>490.81116280555796</v>
      </c>
      <c r="I18" s="97">
        <v>11.316286957813539</v>
      </c>
      <c r="J18" s="98">
        <v>13.698820962936638</v>
      </c>
      <c r="K18" s="53"/>
      <c r="L18" s="53"/>
    </row>
    <row r="19" spans="2:12" ht="15" customHeight="1" x14ac:dyDescent="0.3">
      <c r="B19" s="38">
        <v>2019</v>
      </c>
      <c r="C19" s="92">
        <v>64.135868909121285</v>
      </c>
      <c r="D19" s="92">
        <v>70.92401519428897</v>
      </c>
      <c r="E19" s="92">
        <v>64.32536661928448</v>
      </c>
      <c r="F19" s="93">
        <v>491.90912946346009</v>
      </c>
      <c r="G19" s="93">
        <v>670.04295484394129</v>
      </c>
      <c r="H19" s="93">
        <v>495.78890850213941</v>
      </c>
      <c r="I19" s="94">
        <v>11.475041208865408</v>
      </c>
      <c r="J19" s="95">
        <v>13.638354659663001</v>
      </c>
      <c r="K19" s="53"/>
      <c r="L19" s="53"/>
    </row>
    <row r="20" spans="2:12" ht="15" customHeight="1" x14ac:dyDescent="0.3">
      <c r="B20" s="130">
        <v>2020</v>
      </c>
      <c r="C20" s="134">
        <v>64.648653028001405</v>
      </c>
      <c r="D20" s="134">
        <v>70.69207180717423</v>
      </c>
      <c r="E20" s="134">
        <v>64.78673818816732</v>
      </c>
      <c r="F20" s="135">
        <v>493.93936801939219</v>
      </c>
      <c r="G20" s="135">
        <v>674.9347873823823</v>
      </c>
      <c r="H20" s="135">
        <v>497.36302225665349</v>
      </c>
      <c r="I20" s="136">
        <v>10.964311541887572</v>
      </c>
      <c r="J20" s="137">
        <v>12.844307793145196</v>
      </c>
      <c r="K20" s="53"/>
      <c r="L20" s="53"/>
    </row>
    <row r="21" spans="2:12" ht="15" customHeight="1" x14ac:dyDescent="0.3">
      <c r="B21" s="38">
        <v>2021</v>
      </c>
      <c r="C21" s="92">
        <v>65.964734091562235</v>
      </c>
      <c r="D21" s="92">
        <v>72.908200249113619</v>
      </c>
      <c r="E21" s="92">
        <v>66.11333425425255</v>
      </c>
      <c r="F21" s="93">
        <v>508.15633483228805</v>
      </c>
      <c r="G21" s="93">
        <v>661.63685804204522</v>
      </c>
      <c r="H21" s="93">
        <v>510.7915730577065</v>
      </c>
      <c r="I21" s="94">
        <v>9.6255390199859807</v>
      </c>
      <c r="J21" s="95">
        <v>10.916640430511761</v>
      </c>
      <c r="K21" s="53"/>
      <c r="L21" s="53"/>
    </row>
    <row r="22" spans="2:12" ht="15" customHeight="1" x14ac:dyDescent="0.3">
      <c r="B22" s="36">
        <v>2022</v>
      </c>
      <c r="C22" s="89">
        <v>66.280989996393501</v>
      </c>
      <c r="D22" s="89">
        <v>72.518936751823446</v>
      </c>
      <c r="E22" s="89">
        <v>66.412274781871616</v>
      </c>
      <c r="F22" s="96">
        <v>487.72429219877023</v>
      </c>
      <c r="G22" s="96">
        <v>639.9673429631199</v>
      </c>
      <c r="H22" s="96">
        <v>490.18867058725164</v>
      </c>
      <c r="I22" s="97">
        <v>12.769250903978918</v>
      </c>
      <c r="J22" s="98">
        <v>13.419655392438234</v>
      </c>
      <c r="K22" s="53"/>
      <c r="L22" s="53"/>
    </row>
    <row r="23" spans="2:12" ht="15" customHeight="1" x14ac:dyDescent="0.3">
      <c r="B23" s="38" t="s">
        <v>1</v>
      </c>
      <c r="C23" s="92">
        <v>66.931238895003744</v>
      </c>
      <c r="D23" s="92">
        <v>73.378166303209568</v>
      </c>
      <c r="E23" s="92">
        <v>67.079268094918945</v>
      </c>
      <c r="F23" s="93">
        <v>457.57840624053154</v>
      </c>
      <c r="G23" s="93">
        <v>630.06686206923951</v>
      </c>
      <c r="H23" s="93">
        <v>460.72028022956431</v>
      </c>
      <c r="I23" s="94">
        <v>13.610530276355185</v>
      </c>
      <c r="J23" s="95">
        <v>13.610530276355185</v>
      </c>
      <c r="K23" s="53"/>
      <c r="L23" s="53"/>
    </row>
    <row r="24" spans="2:12" ht="10.35" customHeight="1" x14ac:dyDescent="0.3">
      <c r="B24" s="37"/>
      <c r="C24" s="86"/>
      <c r="D24" s="86"/>
      <c r="E24" s="86"/>
      <c r="F24" s="99"/>
      <c r="G24" s="99"/>
      <c r="H24" s="99"/>
      <c r="I24" s="100"/>
      <c r="J24" s="101"/>
      <c r="K24" s="53"/>
      <c r="L24" s="53"/>
    </row>
    <row r="25" spans="2:12" ht="15" customHeight="1" x14ac:dyDescent="0.3">
      <c r="B25" s="31" t="s">
        <v>7</v>
      </c>
      <c r="C25" s="89"/>
      <c r="D25" s="89"/>
      <c r="E25" s="89"/>
      <c r="F25" s="96"/>
      <c r="G25" s="96"/>
      <c r="H25" s="96"/>
      <c r="I25" s="97"/>
      <c r="J25" s="98"/>
      <c r="K25" s="53"/>
      <c r="L25" s="53"/>
    </row>
    <row r="26" spans="2:12" ht="15" customHeight="1" x14ac:dyDescent="0.3">
      <c r="B26" s="143">
        <v>2024</v>
      </c>
      <c r="C26" s="152">
        <v>67.406560783112099</v>
      </c>
      <c r="D26" s="152">
        <v>73.678166303209565</v>
      </c>
      <c r="E26" s="152">
        <v>67.550986579949708</v>
      </c>
      <c r="F26" s="144">
        <v>454.90088372734925</v>
      </c>
      <c r="G26" s="144">
        <v>626.38002242603818</v>
      </c>
      <c r="H26" s="144">
        <v>458.02437302378183</v>
      </c>
      <c r="I26" s="153">
        <v>13.423818023685483</v>
      </c>
      <c r="J26" s="154">
        <v>13.051765578874882</v>
      </c>
      <c r="K26" s="53"/>
      <c r="L26" s="53"/>
    </row>
    <row r="27" spans="2:12" ht="10.35" customHeight="1" x14ac:dyDescent="0.3">
      <c r="B27" s="36"/>
      <c r="C27" s="89"/>
      <c r="D27" s="89"/>
      <c r="E27" s="89"/>
      <c r="F27" s="96"/>
      <c r="G27" s="96"/>
      <c r="H27" s="96"/>
      <c r="I27" s="97"/>
      <c r="J27" s="98"/>
      <c r="K27" s="53"/>
      <c r="L27" s="53"/>
    </row>
    <row r="28" spans="2:12" ht="15" customHeight="1" x14ac:dyDescent="0.3">
      <c r="B28" s="38">
        <v>2025</v>
      </c>
      <c r="C28" s="92">
        <v>67.898356310190394</v>
      </c>
      <c r="D28" s="92">
        <v>73.978166303209562</v>
      </c>
      <c r="E28" s="92">
        <v>68.038804540058294</v>
      </c>
      <c r="F28" s="93">
        <v>458.9928298980127</v>
      </c>
      <c r="G28" s="93">
        <v>632.01446594073263</v>
      </c>
      <c r="H28" s="93">
        <v>462.14441575464735</v>
      </c>
      <c r="I28" s="94">
        <v>13.540695426248925</v>
      </c>
      <c r="J28" s="95">
        <v>12.893179000552921</v>
      </c>
      <c r="K28" s="53"/>
      <c r="L28" s="53"/>
    </row>
    <row r="29" spans="2:12" ht="15" customHeight="1" x14ac:dyDescent="0.3">
      <c r="B29" s="36">
        <v>2026</v>
      </c>
      <c r="C29" s="89">
        <v>68.391470858858924</v>
      </c>
      <c r="D29" s="89">
        <v>74.278166303209559</v>
      </c>
      <c r="E29" s="89">
        <v>68.527882318514045</v>
      </c>
      <c r="F29" s="96">
        <v>460.85486977589522</v>
      </c>
      <c r="G29" s="96">
        <v>634.57841914941741</v>
      </c>
      <c r="H29" s="96">
        <v>464.01924097069065</v>
      </c>
      <c r="I29" s="97">
        <v>13.851132272962143</v>
      </c>
      <c r="J29" s="98">
        <v>12.883061496850221</v>
      </c>
      <c r="K29" s="53"/>
      <c r="L29" s="53"/>
    </row>
    <row r="30" spans="2:12" ht="15" customHeight="1" x14ac:dyDescent="0.3">
      <c r="B30" s="38">
        <v>2027</v>
      </c>
      <c r="C30" s="92">
        <v>68.886571608103424</v>
      </c>
      <c r="D30" s="92">
        <v>74.578166303209557</v>
      </c>
      <c r="E30" s="92">
        <v>69.018872653952101</v>
      </c>
      <c r="F30" s="93">
        <v>462.71690965377729</v>
      </c>
      <c r="G30" s="93">
        <v>637.1423723581014</v>
      </c>
      <c r="H30" s="93">
        <v>465.8940661867336</v>
      </c>
      <c r="I30" s="94">
        <v>14.11364654776367</v>
      </c>
      <c r="J30" s="95">
        <v>12.833532045501697</v>
      </c>
      <c r="K30" s="53"/>
      <c r="L30" s="53"/>
    </row>
    <row r="31" spans="2:12" ht="15" customHeight="1" x14ac:dyDescent="0.3">
      <c r="B31" s="36">
        <v>2028</v>
      </c>
      <c r="C31" s="89">
        <v>69.391314075829001</v>
      </c>
      <c r="D31" s="89">
        <v>74.878166303209554</v>
      </c>
      <c r="E31" s="89">
        <v>69.519265873463638</v>
      </c>
      <c r="F31" s="96">
        <v>464.57894953165993</v>
      </c>
      <c r="G31" s="96">
        <v>639.70632556678629</v>
      </c>
      <c r="H31" s="96">
        <v>467.768891402777</v>
      </c>
      <c r="I31" s="97">
        <v>14.336467966181024</v>
      </c>
      <c r="J31" s="98">
        <v>12.757552101403411</v>
      </c>
      <c r="K31" s="53"/>
      <c r="L31" s="53"/>
    </row>
    <row r="32" spans="2:12" ht="15" customHeight="1" x14ac:dyDescent="0.3">
      <c r="B32" s="38">
        <v>2029</v>
      </c>
      <c r="C32" s="92">
        <v>69.899199796729889</v>
      </c>
      <c r="D32" s="92">
        <v>75.178166303209551</v>
      </c>
      <c r="E32" s="92">
        <v>70.022700429973625</v>
      </c>
      <c r="F32" s="93">
        <v>471.10539930363927</v>
      </c>
      <c r="G32" s="93">
        <v>648.69298156322759</v>
      </c>
      <c r="H32" s="93">
        <v>474.34015378500993</v>
      </c>
      <c r="I32" s="94">
        <v>14.563192338641267</v>
      </c>
      <c r="J32" s="95">
        <v>12.682342492518908</v>
      </c>
      <c r="K32" s="53"/>
      <c r="L32" s="53"/>
    </row>
    <row r="33" spans="2:12" ht="10.35" customHeight="1" x14ac:dyDescent="0.3">
      <c r="B33" s="36"/>
      <c r="C33" s="89"/>
      <c r="D33" s="89"/>
      <c r="E33" s="89"/>
      <c r="F33" s="96"/>
      <c r="G33" s="96"/>
      <c r="H33" s="96"/>
      <c r="I33" s="97"/>
      <c r="J33" s="98"/>
      <c r="K33" s="53"/>
      <c r="L33" s="53"/>
    </row>
    <row r="34" spans="2:12" ht="15" customHeight="1" x14ac:dyDescent="0.3">
      <c r="B34" s="36">
        <v>2030</v>
      </c>
      <c r="C34" s="89">
        <v>70.411135293637642</v>
      </c>
      <c r="D34" s="89">
        <v>75.478166303209548</v>
      </c>
      <c r="E34" s="89">
        <v>70.530062067660126</v>
      </c>
      <c r="F34" s="96">
        <v>477.71592017610243</v>
      </c>
      <c r="G34" s="96">
        <v>657.79540004703745</v>
      </c>
      <c r="H34" s="96">
        <v>480.99606452574454</v>
      </c>
      <c r="I34" s="97">
        <v>14.791017777592533</v>
      </c>
      <c r="J34" s="98">
        <v>12.607979705216504</v>
      </c>
      <c r="K34" s="53"/>
      <c r="L34" s="53"/>
    </row>
    <row r="35" spans="2:12" ht="15" customHeight="1" x14ac:dyDescent="0.3">
      <c r="B35" s="38">
        <v>2031</v>
      </c>
      <c r="C35" s="92">
        <v>70.931304919172959</v>
      </c>
      <c r="D35" s="92">
        <v>75.778166303209545</v>
      </c>
      <c r="E35" s="92">
        <v>71.045441767894459</v>
      </c>
      <c r="F35" s="93">
        <v>479.61538705553289</v>
      </c>
      <c r="G35" s="93">
        <v>660.41088871522015</v>
      </c>
      <c r="H35" s="93">
        <v>482.90857372863286</v>
      </c>
      <c r="I35" s="94">
        <v>15.029328382472432</v>
      </c>
      <c r="J35" s="95">
        <v>12.538744516070835</v>
      </c>
      <c r="K35" s="53"/>
      <c r="L35" s="53"/>
    </row>
    <row r="36" spans="2:12" ht="15" customHeight="1" x14ac:dyDescent="0.3">
      <c r="B36" s="36">
        <v>2032</v>
      </c>
      <c r="C36" s="89">
        <v>71.45392880968987</v>
      </c>
      <c r="D36" s="89">
        <v>76.078166303209542</v>
      </c>
      <c r="E36" s="89">
        <v>71.563184207233761</v>
      </c>
      <c r="F36" s="96">
        <v>481.51485393495892</v>
      </c>
      <c r="G36" s="96">
        <v>663.02637738339649</v>
      </c>
      <c r="H36" s="96">
        <v>484.82108293151668</v>
      </c>
      <c r="I36" s="97">
        <v>15.273003251304884</v>
      </c>
      <c r="J36" s="98">
        <v>12.468403207448398</v>
      </c>
      <c r="K36" s="53"/>
      <c r="L36" s="53"/>
    </row>
    <row r="37" spans="2:12" ht="15" customHeight="1" x14ac:dyDescent="0.3">
      <c r="B37" s="38">
        <v>2033</v>
      </c>
      <c r="C37" s="92">
        <v>71.978015456845839</v>
      </c>
      <c r="D37" s="92">
        <v>76.378166303209539</v>
      </c>
      <c r="E37" s="92">
        <v>72.082319283168758</v>
      </c>
      <c r="F37" s="93">
        <v>483.41432081438705</v>
      </c>
      <c r="G37" s="93">
        <v>665.6418660515759</v>
      </c>
      <c r="H37" s="93">
        <v>486.73359213440273</v>
      </c>
      <c r="I37" s="94">
        <v>15.519150600170702</v>
      </c>
      <c r="J37" s="95">
        <v>12.400351668338681</v>
      </c>
      <c r="K37" s="53"/>
      <c r="L37" s="53"/>
    </row>
    <row r="38" spans="2:12" ht="15" customHeight="1" x14ac:dyDescent="0.3">
      <c r="B38" s="36">
        <v>2034</v>
      </c>
      <c r="C38" s="89">
        <v>72.50535538587738</v>
      </c>
      <c r="D38" s="89">
        <v>76.678166303209537</v>
      </c>
      <c r="E38" s="89">
        <v>72.604597100305639</v>
      </c>
      <c r="F38" s="96">
        <v>485.3137876938153</v>
      </c>
      <c r="G38" s="96">
        <v>668.25735471975565</v>
      </c>
      <c r="H38" s="96">
        <v>488.64610133728871</v>
      </c>
      <c r="I38" s="97">
        <v>15.760270158856789</v>
      </c>
      <c r="J38" s="98">
        <v>12.327057979499054</v>
      </c>
      <c r="K38" s="53"/>
      <c r="L38" s="53"/>
    </row>
    <row r="39" spans="2:12" ht="10.35" customHeight="1" x14ac:dyDescent="0.3">
      <c r="B39" s="39"/>
      <c r="C39" s="86"/>
      <c r="D39" s="86"/>
      <c r="E39" s="86"/>
      <c r="F39" s="99"/>
      <c r="G39" s="99"/>
      <c r="H39" s="99"/>
      <c r="I39" s="100"/>
      <c r="J39" s="101"/>
      <c r="K39" s="53"/>
      <c r="L39" s="53"/>
    </row>
    <row r="40" spans="2:12" ht="15" customHeight="1" x14ac:dyDescent="0.3">
      <c r="B40" s="38">
        <v>2035</v>
      </c>
      <c r="C40" s="92">
        <v>73.037381940704961</v>
      </c>
      <c r="D40" s="92">
        <v>76.978166303209534</v>
      </c>
      <c r="E40" s="92">
        <v>73.131417530369774</v>
      </c>
      <c r="F40" s="93">
        <v>487.22071809732734</v>
      </c>
      <c r="G40" s="93">
        <v>670.88312035716137</v>
      </c>
      <c r="H40" s="93">
        <v>490.56612531110909</v>
      </c>
      <c r="I40" s="94">
        <v>15.996561537742188</v>
      </c>
      <c r="J40" s="95">
        <v>12.250155288760659</v>
      </c>
      <c r="K40" s="53"/>
      <c r="L40" s="53"/>
    </row>
    <row r="41" spans="2:12" ht="15" customHeight="1" x14ac:dyDescent="0.3">
      <c r="B41" s="36">
        <v>2036</v>
      </c>
      <c r="C41" s="89">
        <v>73.573176144269894</v>
      </c>
      <c r="D41" s="89">
        <v>77.278166303209531</v>
      </c>
      <c r="E41" s="89">
        <v>73.661880757090216</v>
      </c>
      <c r="F41" s="96">
        <v>489.13514135114838</v>
      </c>
      <c r="G41" s="96">
        <v>673.51920334481304</v>
      </c>
      <c r="H41" s="96">
        <v>492.49369358345189</v>
      </c>
      <c r="I41" s="97">
        <v>16.22548963577599</v>
      </c>
      <c r="J41" s="98">
        <v>12.173704952885576</v>
      </c>
      <c r="K41" s="53"/>
      <c r="L41" s="53"/>
    </row>
    <row r="42" spans="2:12" ht="15" customHeight="1" x14ac:dyDescent="0.3">
      <c r="B42" s="38">
        <v>2037</v>
      </c>
      <c r="C42" s="92">
        <v>74.112708573552169</v>
      </c>
      <c r="D42" s="92">
        <v>77.578166303209528</v>
      </c>
      <c r="E42" s="92">
        <v>74.195956703394941</v>
      </c>
      <c r="F42" s="93">
        <v>491.05708689673014</v>
      </c>
      <c r="G42" s="93">
        <v>676.16564422239264</v>
      </c>
      <c r="H42" s="93">
        <v>494.42883579792289</v>
      </c>
      <c r="I42" s="94">
        <v>16.452250170253137</v>
      </c>
      <c r="J42" s="95">
        <v>12.097508276659653</v>
      </c>
      <c r="K42" s="53"/>
      <c r="L42" s="53"/>
    </row>
    <row r="43" spans="2:12" ht="15" customHeight="1" x14ac:dyDescent="0.3">
      <c r="B43" s="36">
        <v>2038</v>
      </c>
      <c r="C43" s="89">
        <v>74.656516837243117</v>
      </c>
      <c r="D43" s="89">
        <v>77.878166303209525</v>
      </c>
      <c r="E43" s="89">
        <v>74.734169245638242</v>
      </c>
      <c r="F43" s="96">
        <v>492.98658429121826</v>
      </c>
      <c r="G43" s="96">
        <v>678.82248368888793</v>
      </c>
      <c r="H43" s="96">
        <v>496.37158171461607</v>
      </c>
      <c r="I43" s="97">
        <v>16.688539416844979</v>
      </c>
      <c r="J43" s="98">
        <v>12.021478710282189</v>
      </c>
      <c r="K43" s="53"/>
      <c r="L43" s="53"/>
    </row>
    <row r="44" spans="2:12" ht="15" customHeight="1" x14ac:dyDescent="0.3">
      <c r="B44" s="38">
        <v>2039</v>
      </c>
      <c r="C44" s="92">
        <v>75.204717437050093</v>
      </c>
      <c r="D44" s="92">
        <v>78.178166303209522</v>
      </c>
      <c r="E44" s="92">
        <v>75.27663058786419</v>
      </c>
      <c r="F44" s="93">
        <v>494.92366320788193</v>
      </c>
      <c r="G44" s="93">
        <v>681.48976260318454</v>
      </c>
      <c r="H44" s="93">
        <v>498.32196121054653</v>
      </c>
      <c r="I44" s="94">
        <v>16.926743707795762</v>
      </c>
      <c r="J44" s="95">
        <v>11.946038355820406</v>
      </c>
      <c r="K44" s="53"/>
      <c r="L44" s="53"/>
    </row>
    <row r="45" spans="2:12" ht="10.35" customHeight="1" x14ac:dyDescent="0.3">
      <c r="B45" s="36"/>
      <c r="C45" s="89"/>
      <c r="D45" s="89"/>
      <c r="E45" s="89"/>
      <c r="F45" s="96"/>
      <c r="G45" s="96"/>
      <c r="H45" s="96"/>
      <c r="I45" s="97"/>
      <c r="J45" s="98"/>
      <c r="K45" s="53"/>
      <c r="L45" s="53"/>
    </row>
    <row r="46" spans="2:12" ht="15" customHeight="1" x14ac:dyDescent="0.3">
      <c r="B46" s="36">
        <v>2040</v>
      </c>
      <c r="C46" s="89">
        <v>75.757337500896412</v>
      </c>
      <c r="D46" s="89">
        <v>78.47816630320952</v>
      </c>
      <c r="E46" s="89">
        <v>75.823365567086412</v>
      </c>
      <c r="F46" s="96">
        <v>496.86835343659777</v>
      </c>
      <c r="G46" s="96">
        <v>684.1675219847308</v>
      </c>
      <c r="H46" s="96">
        <v>500.28000428013729</v>
      </c>
      <c r="I46" s="97">
        <v>17.170835377615933</v>
      </c>
      <c r="J46" s="98">
        <v>11.872050891273451</v>
      </c>
      <c r="K46" s="53"/>
      <c r="L46" s="53"/>
    </row>
    <row r="47" spans="2:12" ht="15" customHeight="1" x14ac:dyDescent="0.3">
      <c r="B47" s="38">
        <v>2041</v>
      </c>
      <c r="C47" s="92">
        <v>76.31427084139878</v>
      </c>
      <c r="D47" s="92">
        <v>78.778166303209517</v>
      </c>
      <c r="E47" s="92">
        <v>76.374268821069563</v>
      </c>
      <c r="F47" s="93">
        <v>498.82068488428411</v>
      </c>
      <c r="G47" s="93">
        <v>686.85580301413802</v>
      </c>
      <c r="H47" s="93">
        <v>502.24574103565681</v>
      </c>
      <c r="I47" s="94">
        <v>17.431888977028294</v>
      </c>
      <c r="J47" s="95">
        <v>11.797599663143316</v>
      </c>
      <c r="K47" s="53"/>
      <c r="L47" s="53"/>
    </row>
    <row r="48" spans="2:12" ht="15" customHeight="1" x14ac:dyDescent="0.3">
      <c r="B48" s="36">
        <v>2042</v>
      </c>
      <c r="C48" s="89">
        <v>76.875183035248227</v>
      </c>
      <c r="D48" s="89">
        <v>79.078166303209514</v>
      </c>
      <c r="E48" s="89">
        <v>76.929012234030282</v>
      </c>
      <c r="F48" s="96">
        <v>500.7806875753825</v>
      </c>
      <c r="G48" s="96">
        <v>689.55464703384143</v>
      </c>
      <c r="H48" s="96">
        <v>504.21920170770363</v>
      </c>
      <c r="I48" s="97">
        <v>17.699437402218763</v>
      </c>
      <c r="J48" s="98">
        <v>11.723285804838628</v>
      </c>
      <c r="K48" s="53"/>
      <c r="L48" s="53"/>
    </row>
    <row r="49" spans="2:12" ht="15" customHeight="1" x14ac:dyDescent="0.3">
      <c r="B49" s="38">
        <v>2043</v>
      </c>
      <c r="C49" s="92">
        <v>77.439817185324429</v>
      </c>
      <c r="D49" s="92">
        <v>79.378166303209511</v>
      </c>
      <c r="E49" s="92">
        <v>77.487343579153745</v>
      </c>
      <c r="F49" s="93">
        <v>502.74839165230014</v>
      </c>
      <c r="G49" s="93">
        <v>692.26409554870986</v>
      </c>
      <c r="H49" s="93">
        <v>506.20041664565196</v>
      </c>
      <c r="I49" s="94">
        <v>17.969173961901433</v>
      </c>
      <c r="J49" s="95">
        <v>11.649572507714305</v>
      </c>
      <c r="K49" s="53"/>
      <c r="L49" s="53"/>
    </row>
    <row r="50" spans="2:12" ht="15" customHeight="1" x14ac:dyDescent="0.3">
      <c r="B50" s="36">
        <v>2044</v>
      </c>
      <c r="C50" s="89">
        <v>78.008456357466656</v>
      </c>
      <c r="D50" s="89">
        <v>79.678166303209508</v>
      </c>
      <c r="E50" s="89">
        <v>78.049537753141664</v>
      </c>
      <c r="F50" s="96">
        <v>504.72382737588362</v>
      </c>
      <c r="G50" s="96">
        <v>694.9841902266993</v>
      </c>
      <c r="H50" s="96">
        <v>508.18941631812874</v>
      </c>
      <c r="I50" s="97">
        <v>18.251174635873102</v>
      </c>
      <c r="J50" s="98">
        <v>11.576878390759775</v>
      </c>
      <c r="K50" s="53"/>
      <c r="L50" s="53"/>
    </row>
    <row r="51" spans="2:12" ht="10.35" customHeight="1" x14ac:dyDescent="0.3">
      <c r="B51" s="39"/>
      <c r="C51" s="86"/>
      <c r="D51" s="87"/>
      <c r="E51" s="86"/>
      <c r="F51" s="86"/>
      <c r="G51" s="88" t="s">
        <v>5</v>
      </c>
      <c r="H51" s="86"/>
      <c r="I51" s="100"/>
      <c r="J51" s="101"/>
      <c r="K51" s="53"/>
      <c r="L51" s="53"/>
    </row>
    <row r="52" spans="2:12" ht="15" customHeight="1" x14ac:dyDescent="0.3">
      <c r="B52" s="106" t="s">
        <v>8</v>
      </c>
      <c r="C52" s="89"/>
      <c r="D52" s="89"/>
      <c r="E52" s="89"/>
      <c r="F52" s="89"/>
      <c r="G52" s="90"/>
      <c r="H52" s="89"/>
      <c r="I52" s="97"/>
      <c r="J52" s="98"/>
      <c r="K52" s="53"/>
      <c r="L52" s="53"/>
    </row>
    <row r="53" spans="2:12" ht="15" customHeight="1" x14ac:dyDescent="0.3">
      <c r="B53" s="36" t="s">
        <v>9</v>
      </c>
      <c r="C53" s="40">
        <f>RATE(2023-2010,,-C10,C23)</f>
        <v>1.3620058112821064E-2</v>
      </c>
      <c r="D53" s="40">
        <f t="shared" ref="D53:J53" si="0">RATE(2023-2010,,-D10,D23)</f>
        <v>2.4986717534422085E-2</v>
      </c>
      <c r="E53" s="40">
        <f t="shared" si="0"/>
        <v>1.3870885556023217E-2</v>
      </c>
      <c r="F53" s="40">
        <f t="shared" si="0"/>
        <v>-1.0850095505729846E-3</v>
      </c>
      <c r="G53" s="40">
        <f t="shared" si="0"/>
        <v>1.7487224919917409E-2</v>
      </c>
      <c r="H53" s="40">
        <f t="shared" si="0"/>
        <v>-6.6385444992085173E-4</v>
      </c>
      <c r="I53" s="40">
        <f t="shared" si="0"/>
        <v>-1.1105462006078036E-2</v>
      </c>
      <c r="J53" s="40">
        <f t="shared" si="0"/>
        <v>-3.5867944343199946E-2</v>
      </c>
      <c r="K53" s="53"/>
      <c r="L53" s="53"/>
    </row>
    <row r="54" spans="2:12" ht="15" customHeight="1" x14ac:dyDescent="0.3">
      <c r="B54" s="38" t="s">
        <v>2</v>
      </c>
      <c r="C54" s="41">
        <f>RATE(2024-2023,,-C23,C26)</f>
        <v>7.101644851576743E-3</v>
      </c>
      <c r="D54" s="41">
        <f t="shared" ref="D54:J54" si="1">RATE(2024-2023,,-D23,D26)</f>
        <v>4.0884096062084067E-3</v>
      </c>
      <c r="E54" s="41">
        <f t="shared" si="1"/>
        <v>7.0322545016928998E-3</v>
      </c>
      <c r="F54" s="41">
        <f t="shared" si="1"/>
        <v>-5.8515053959404557E-3</v>
      </c>
      <c r="G54" s="41">
        <f t="shared" si="1"/>
        <v>-5.851505395940244E-3</v>
      </c>
      <c r="H54" s="41">
        <f t="shared" si="1"/>
        <v>-5.8515053959404591E-3</v>
      </c>
      <c r="I54" s="41">
        <f t="shared" si="1"/>
        <v>-1.3718220295506643E-2</v>
      </c>
      <c r="J54" s="41">
        <f t="shared" si="1"/>
        <v>-4.1053852137635898E-2</v>
      </c>
      <c r="K54" s="53"/>
      <c r="L54" s="53"/>
    </row>
    <row r="55" spans="2:12" ht="15" customHeight="1" x14ac:dyDescent="0.3">
      <c r="B55" s="36" t="s">
        <v>3</v>
      </c>
      <c r="C55" s="40">
        <f>RATE(2034-2024,,-C26,C38)</f>
        <v>7.3184571971892055E-3</v>
      </c>
      <c r="D55" s="40">
        <f t="shared" ref="D55:J55" si="2">RATE(2034-2024,,-D26,D38)</f>
        <v>3.9990248394287976E-3</v>
      </c>
      <c r="E55" s="40">
        <f t="shared" si="2"/>
        <v>7.2406447450873712E-3</v>
      </c>
      <c r="F55" s="40">
        <f t="shared" si="2"/>
        <v>6.4925970619686812E-3</v>
      </c>
      <c r="G55" s="40">
        <f t="shared" si="2"/>
        <v>6.4925970619687081E-3</v>
      </c>
      <c r="H55" s="40">
        <f t="shared" si="2"/>
        <v>6.492597061968663E-3</v>
      </c>
      <c r="I55" s="40">
        <f t="shared" si="2"/>
        <v>1.6175594325258984E-2</v>
      </c>
      <c r="J55" s="40">
        <f t="shared" si="2"/>
        <v>-5.6963873080480643E-3</v>
      </c>
      <c r="K55" s="53"/>
      <c r="L55" s="53"/>
    </row>
    <row r="56" spans="2:12" ht="15" customHeight="1" x14ac:dyDescent="0.3">
      <c r="B56" s="38" t="s">
        <v>4</v>
      </c>
      <c r="C56" s="41">
        <f>RATE(2044-2024,,-C26,C50)</f>
        <v>7.3304814674757923E-3</v>
      </c>
      <c r="D56" s="41">
        <f t="shared" ref="D56:J56" si="3">RATE(2044-2024,,-D26,D50)</f>
        <v>3.9221262564517597E-3</v>
      </c>
      <c r="E56" s="41">
        <f t="shared" si="3"/>
        <v>7.2492019176888809E-3</v>
      </c>
      <c r="F56" s="41">
        <f t="shared" si="3"/>
        <v>5.2101180023736184E-3</v>
      </c>
      <c r="G56" s="41">
        <f t="shared" si="3"/>
        <v>5.2101180023735984E-3</v>
      </c>
      <c r="H56" s="41">
        <f t="shared" si="3"/>
        <v>5.2101180023736201E-3</v>
      </c>
      <c r="I56" s="41">
        <f t="shared" si="3"/>
        <v>1.5478512613439018E-2</v>
      </c>
      <c r="J56" s="41">
        <f t="shared" si="3"/>
        <v>-5.9777393553695447E-3</v>
      </c>
      <c r="K56" s="53"/>
      <c r="L56" s="53"/>
    </row>
    <row r="57" spans="2:12" x14ac:dyDescent="0.3">
      <c r="B57" s="25" t="s">
        <v>31</v>
      </c>
      <c r="C57" s="26"/>
      <c r="D57" s="26"/>
      <c r="E57" s="26"/>
      <c r="F57" s="26"/>
      <c r="G57" s="26"/>
      <c r="H57" s="26"/>
      <c r="I57" s="30" t="s">
        <v>5</v>
      </c>
      <c r="J57" s="26"/>
    </row>
    <row r="58" spans="2:12" ht="14.4" x14ac:dyDescent="0.3">
      <c r="B58" s="32" t="s">
        <v>32</v>
      </c>
      <c r="C58" s="33"/>
      <c r="D58" s="33"/>
      <c r="E58" s="33"/>
      <c r="F58" s="33"/>
      <c r="G58" s="33"/>
      <c r="H58" s="33"/>
      <c r="I58" s="33"/>
    </row>
    <row r="59" spans="2:12" ht="14.4" x14ac:dyDescent="0.3">
      <c r="B59" s="33"/>
      <c r="C59" s="33"/>
      <c r="D59" s="33"/>
      <c r="E59" s="33"/>
      <c r="F59" s="33"/>
      <c r="G59" s="33"/>
      <c r="H59" s="33"/>
      <c r="I59" s="33"/>
    </row>
  </sheetData>
  <printOptions horizontalCentered="1"/>
  <pageMargins left="0.7" right="0.7" top="0.75" bottom="0.75" header="0.3" footer="0.3"/>
  <pageSetup scale="7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B1:L59"/>
  <sheetViews>
    <sheetView showGridLines="0" zoomScale="70" zoomScaleNormal="70" workbookViewId="0">
      <pane ySplit="10" topLeftCell="A22" activePane="bottomLeft" state="frozen"/>
      <selection activeCell="A11" sqref="A11"/>
      <selection pane="bottomLeft" activeCell="L1" sqref="L1"/>
    </sheetView>
  </sheetViews>
  <sheetFormatPr defaultColWidth="9.109375" defaultRowHeight="13.8" x14ac:dyDescent="0.3"/>
  <cols>
    <col min="1" max="1" width="9.109375" style="5"/>
    <col min="2" max="2" width="17.5546875" style="6" customWidth="1"/>
    <col min="3" max="8" width="16.5546875" style="6" customWidth="1"/>
    <col min="9" max="9" width="9.109375" style="6"/>
    <col min="10" max="16384" width="9.109375" style="5"/>
  </cols>
  <sheetData>
    <row r="1" spans="2:12" ht="18" x14ac:dyDescent="0.35">
      <c r="B1" s="15" t="s">
        <v>33</v>
      </c>
      <c r="C1" s="15"/>
      <c r="D1" s="15"/>
      <c r="E1" s="15"/>
      <c r="F1" s="15"/>
      <c r="G1" s="15"/>
      <c r="H1" s="15"/>
      <c r="L1" s="3"/>
    </row>
    <row r="2" spans="2:12" ht="10.8" customHeight="1" x14ac:dyDescent="0.3">
      <c r="B2" s="19"/>
      <c r="C2" s="16"/>
      <c r="D2" s="16"/>
      <c r="E2" s="16"/>
      <c r="F2" s="16"/>
      <c r="G2" s="16"/>
      <c r="H2" s="16"/>
      <c r="J2" s="126"/>
      <c r="L2" s="3"/>
    </row>
    <row r="3" spans="2:12" ht="21" x14ac:dyDescent="0.4">
      <c r="B3" s="18" t="s">
        <v>34</v>
      </c>
      <c r="C3" s="18"/>
      <c r="D3" s="18"/>
      <c r="E3" s="18"/>
      <c r="F3" s="18"/>
      <c r="G3" s="18"/>
      <c r="H3" s="18"/>
      <c r="J3" s="120"/>
    </row>
    <row r="4" spans="2:12" ht="27" customHeight="1" x14ac:dyDescent="0.4">
      <c r="B4" s="18" t="s">
        <v>20</v>
      </c>
      <c r="C4" s="18"/>
      <c r="D4" s="18"/>
      <c r="E4" s="18"/>
      <c r="F4" s="18"/>
      <c r="G4" s="18"/>
      <c r="H4" s="18"/>
    </row>
    <row r="5" spans="2:12" ht="15.6" x14ac:dyDescent="0.3">
      <c r="B5" s="20" t="s">
        <v>35</v>
      </c>
      <c r="C5" s="16"/>
      <c r="D5" s="16"/>
      <c r="E5" s="16"/>
      <c r="F5" s="16"/>
      <c r="G5" s="16"/>
      <c r="H5" s="16"/>
    </row>
    <row r="6" spans="2:12" ht="21.6" customHeight="1" x14ac:dyDescent="0.3">
      <c r="B6" s="52"/>
      <c r="C6" s="53"/>
      <c r="D6" s="53"/>
      <c r="E6" s="53"/>
      <c r="F6" s="53"/>
      <c r="G6" s="53"/>
      <c r="H6" s="53"/>
      <c r="I6" s="53"/>
    </row>
    <row r="7" spans="2:12" s="118" customFormat="1" ht="18" customHeight="1" x14ac:dyDescent="0.3">
      <c r="B7" s="119"/>
      <c r="C7" s="115" t="s">
        <v>36</v>
      </c>
      <c r="D7" s="115"/>
      <c r="E7" s="115"/>
      <c r="F7" s="116" t="s">
        <v>15</v>
      </c>
      <c r="G7" s="116"/>
      <c r="H7" s="116"/>
      <c r="I7" s="117"/>
    </row>
    <row r="8" spans="2:12" ht="18" customHeight="1" x14ac:dyDescent="0.3">
      <c r="B8" s="78" t="s">
        <v>6</v>
      </c>
      <c r="C8" s="79" t="s">
        <v>10</v>
      </c>
      <c r="D8" s="79" t="s">
        <v>11</v>
      </c>
      <c r="E8" s="79" t="s">
        <v>12</v>
      </c>
      <c r="F8" s="79" t="s">
        <v>10</v>
      </c>
      <c r="G8" s="79" t="s">
        <v>11</v>
      </c>
      <c r="H8" s="79" t="s">
        <v>12</v>
      </c>
      <c r="I8" s="53"/>
    </row>
    <row r="9" spans="2:12" ht="15.6" x14ac:dyDescent="0.3">
      <c r="B9" s="31" t="s">
        <v>0</v>
      </c>
      <c r="C9" s="35"/>
      <c r="D9" s="35"/>
      <c r="E9" s="35"/>
      <c r="F9" s="35"/>
      <c r="G9" s="35"/>
      <c r="H9" s="35"/>
      <c r="I9" s="53"/>
    </row>
    <row r="10" spans="2:12" ht="15" customHeight="1" x14ac:dyDescent="0.3">
      <c r="B10" s="35">
        <v>2010</v>
      </c>
      <c r="C10" s="47">
        <v>161.67011400000001</v>
      </c>
      <c r="D10" s="47">
        <v>2.6776770000000001</v>
      </c>
      <c r="E10" s="82">
        <v>164.347791</v>
      </c>
      <c r="F10" s="65">
        <v>75028.172653000001</v>
      </c>
      <c r="G10" s="65">
        <v>1346.692</v>
      </c>
      <c r="H10" s="83">
        <v>76374.864652999997</v>
      </c>
      <c r="I10" s="53"/>
      <c r="J10" s="47"/>
      <c r="K10" s="47"/>
      <c r="L10" s="83"/>
    </row>
    <row r="11" spans="2:12" ht="15" customHeight="1" x14ac:dyDescent="0.3">
      <c r="B11" s="34">
        <v>2011</v>
      </c>
      <c r="C11" s="45">
        <v>161.64543900000001</v>
      </c>
      <c r="D11" s="45">
        <v>2.390803</v>
      </c>
      <c r="E11" s="80">
        <v>164.03624200000002</v>
      </c>
      <c r="F11" s="62">
        <v>75510.70508</v>
      </c>
      <c r="G11" s="62">
        <v>1270.4649999999999</v>
      </c>
      <c r="H11" s="81">
        <v>76781.170079999996</v>
      </c>
      <c r="I11" s="53"/>
      <c r="J11" s="47"/>
      <c r="K11" s="47"/>
      <c r="L11" s="83"/>
    </row>
    <row r="12" spans="2:12" ht="15" customHeight="1" x14ac:dyDescent="0.3">
      <c r="B12" s="35">
        <v>2012</v>
      </c>
      <c r="C12" s="47">
        <v>158.98285899999999</v>
      </c>
      <c r="D12" s="47">
        <v>3.0649000000000002</v>
      </c>
      <c r="E12" s="82">
        <v>162.04775899999999</v>
      </c>
      <c r="F12" s="65">
        <v>74328.472091999996</v>
      </c>
      <c r="G12" s="65">
        <v>1856.38</v>
      </c>
      <c r="H12" s="83">
        <v>76184.852092000001</v>
      </c>
      <c r="I12" s="53"/>
      <c r="J12" s="47"/>
      <c r="K12" s="47"/>
      <c r="L12" s="83"/>
    </row>
    <row r="13" spans="2:12" ht="15" customHeight="1" x14ac:dyDescent="0.3">
      <c r="B13" s="34">
        <v>2013</v>
      </c>
      <c r="C13" s="45">
        <v>155.45363900000001</v>
      </c>
      <c r="D13" s="45">
        <v>2.8849480000000001</v>
      </c>
      <c r="E13" s="80">
        <v>158.33858700000002</v>
      </c>
      <c r="F13" s="62">
        <v>72954.648140000005</v>
      </c>
      <c r="G13" s="62">
        <v>1850.5812390000001</v>
      </c>
      <c r="H13" s="81">
        <v>74805.229379000011</v>
      </c>
      <c r="I13" s="53"/>
      <c r="J13" s="47"/>
      <c r="K13" s="47"/>
      <c r="L13" s="83"/>
    </row>
    <row r="14" spans="2:12" ht="15" customHeight="1" x14ac:dyDescent="0.3">
      <c r="B14" s="35">
        <v>2014</v>
      </c>
      <c r="C14" s="47">
        <v>154.06948499999999</v>
      </c>
      <c r="D14" s="47">
        <v>2.877491</v>
      </c>
      <c r="E14" s="82">
        <v>156.94697599999998</v>
      </c>
      <c r="F14" s="65">
        <v>72950.236015000104</v>
      </c>
      <c r="G14" s="65">
        <v>1925.508245</v>
      </c>
      <c r="H14" s="83">
        <v>74875.744260000109</v>
      </c>
      <c r="I14" s="53"/>
      <c r="J14" s="47"/>
      <c r="K14" s="47"/>
      <c r="L14" s="83"/>
    </row>
    <row r="15" spans="2:12" ht="15" customHeight="1" x14ac:dyDescent="0.3">
      <c r="B15" s="34">
        <v>2015</v>
      </c>
      <c r="C15" s="45">
        <v>152.975796</v>
      </c>
      <c r="D15" s="45">
        <v>3.0438800000000001</v>
      </c>
      <c r="E15" s="80">
        <v>156.019676</v>
      </c>
      <c r="F15" s="62">
        <v>72751.537396</v>
      </c>
      <c r="G15" s="62">
        <v>2115.7797700000001</v>
      </c>
      <c r="H15" s="81">
        <v>74867.317165999993</v>
      </c>
      <c r="I15" s="53"/>
      <c r="J15" s="47"/>
      <c r="K15" s="47"/>
      <c r="L15" s="83"/>
    </row>
    <row r="16" spans="2:12" ht="15" customHeight="1" x14ac:dyDescent="0.3">
      <c r="B16" s="35">
        <v>2016</v>
      </c>
      <c r="C16" s="47">
        <v>151.52677199999999</v>
      </c>
      <c r="D16" s="47">
        <v>3.5631019999999998</v>
      </c>
      <c r="E16" s="82">
        <v>155.08987399999998</v>
      </c>
      <c r="F16" s="65">
        <v>72961.626787999907</v>
      </c>
      <c r="G16" s="47">
        <v>2579.144393</v>
      </c>
      <c r="H16" s="83">
        <v>75540.771180999902</v>
      </c>
      <c r="I16" s="53"/>
      <c r="J16" s="47"/>
      <c r="K16" s="47"/>
      <c r="L16" s="83"/>
    </row>
    <row r="17" spans="2:12" ht="15" customHeight="1" x14ac:dyDescent="0.3">
      <c r="B17" s="38">
        <v>2017</v>
      </c>
      <c r="C17" s="45">
        <v>148.74823499999999</v>
      </c>
      <c r="D17" s="45">
        <v>3.477992</v>
      </c>
      <c r="E17" s="80">
        <v>152.22622699999999</v>
      </c>
      <c r="F17" s="62">
        <v>71721.411013000106</v>
      </c>
      <c r="G17" s="45">
        <v>2513.3607360000001</v>
      </c>
      <c r="H17" s="81">
        <v>74234.771749000109</v>
      </c>
      <c r="I17" s="53"/>
      <c r="J17" s="47"/>
      <c r="K17" s="47"/>
      <c r="L17" s="83"/>
    </row>
    <row r="18" spans="2:12" ht="15" customHeight="1" x14ac:dyDescent="0.3">
      <c r="B18" s="36">
        <v>2018</v>
      </c>
      <c r="C18" s="47">
        <v>153.91302299999998</v>
      </c>
      <c r="D18" s="47">
        <v>3.3974479999999998</v>
      </c>
      <c r="E18" s="82">
        <v>157.31047099999998</v>
      </c>
      <c r="F18" s="65">
        <v>74900.489082999993</v>
      </c>
      <c r="G18" s="47">
        <v>2309.24611</v>
      </c>
      <c r="H18" s="83">
        <v>77209.735193</v>
      </c>
      <c r="I18" s="53"/>
      <c r="J18" s="47"/>
      <c r="K18" s="47"/>
      <c r="L18" s="83"/>
    </row>
    <row r="19" spans="2:12" ht="15" customHeight="1" x14ac:dyDescent="0.3">
      <c r="B19" s="38">
        <v>2019</v>
      </c>
      <c r="C19" s="45">
        <v>159.29334800000001</v>
      </c>
      <c r="D19" s="45">
        <v>3.546678</v>
      </c>
      <c r="E19" s="80">
        <v>162.84002600000002</v>
      </c>
      <c r="F19" s="62">
        <v>78357.852144000004</v>
      </c>
      <c r="G19" s="45">
        <v>2376.4266069999999</v>
      </c>
      <c r="H19" s="81">
        <v>80734.278751000005</v>
      </c>
      <c r="I19" s="53"/>
      <c r="J19" s="47"/>
      <c r="K19" s="47"/>
      <c r="L19" s="83"/>
    </row>
    <row r="20" spans="2:12" ht="15" customHeight="1" x14ac:dyDescent="0.3">
      <c r="B20" s="130">
        <v>2020</v>
      </c>
      <c r="C20" s="128">
        <v>94.478341999999998</v>
      </c>
      <c r="D20" s="128">
        <v>1.82158</v>
      </c>
      <c r="E20" s="127">
        <v>96.299921999999995</v>
      </c>
      <c r="F20" s="131">
        <v>46666.572539000001</v>
      </c>
      <c r="G20" s="128">
        <v>1229.4477099999999</v>
      </c>
      <c r="H20" s="138">
        <v>47896.020249000001</v>
      </c>
      <c r="I20" s="53"/>
      <c r="J20" s="47"/>
      <c r="K20" s="47"/>
      <c r="L20" s="83"/>
    </row>
    <row r="21" spans="2:12" ht="15" customHeight="1" x14ac:dyDescent="0.3">
      <c r="B21" s="38">
        <v>2021</v>
      </c>
      <c r="C21" s="45">
        <v>105.674313</v>
      </c>
      <c r="D21" s="45">
        <v>1.8461099999999999</v>
      </c>
      <c r="E21" s="80">
        <v>107.52042299999999</v>
      </c>
      <c r="F21" s="62">
        <v>53699.071580000003</v>
      </c>
      <c r="G21" s="45">
        <v>1221.45442</v>
      </c>
      <c r="H21" s="81">
        <v>54920.526000000005</v>
      </c>
      <c r="I21" s="53"/>
      <c r="K21" s="47"/>
      <c r="L21" s="83"/>
    </row>
    <row r="22" spans="2:12" ht="15" customHeight="1" x14ac:dyDescent="0.3">
      <c r="B22" s="36">
        <v>2022</v>
      </c>
      <c r="C22" s="47">
        <v>126.791882</v>
      </c>
      <c r="D22" s="47">
        <v>2.086166</v>
      </c>
      <c r="E22" s="82">
        <v>128.87804800000001</v>
      </c>
      <c r="F22" s="65">
        <v>61839.480904999997</v>
      </c>
      <c r="G22" s="47">
        <v>1335.0781119999999</v>
      </c>
      <c r="H22" s="83">
        <v>63174.559017</v>
      </c>
      <c r="I22" s="53"/>
    </row>
    <row r="23" spans="2:12" ht="15" customHeight="1" x14ac:dyDescent="0.3">
      <c r="B23" s="38" t="s">
        <v>1</v>
      </c>
      <c r="C23" s="45">
        <v>115.35632799999999</v>
      </c>
      <c r="D23" s="45">
        <v>2.1401970000000001</v>
      </c>
      <c r="E23" s="80">
        <v>117.49652499999999</v>
      </c>
      <c r="F23" s="62">
        <v>52784.564716000001</v>
      </c>
      <c r="G23" s="45">
        <v>1348.467208</v>
      </c>
      <c r="H23" s="81">
        <v>54133.031924000003</v>
      </c>
      <c r="I23" s="53"/>
      <c r="J23" s="139"/>
      <c r="K23" s="139"/>
      <c r="L23" s="139"/>
    </row>
    <row r="24" spans="2:12" ht="10.35" customHeight="1" x14ac:dyDescent="0.3">
      <c r="B24" s="37"/>
      <c r="C24" s="49"/>
      <c r="D24" s="49"/>
      <c r="E24" s="84"/>
      <c r="F24" s="68"/>
      <c r="G24" s="68"/>
      <c r="H24" s="85"/>
      <c r="I24" s="53"/>
    </row>
    <row r="25" spans="2:12" ht="15" customHeight="1" x14ac:dyDescent="0.3">
      <c r="B25" s="31" t="s">
        <v>7</v>
      </c>
      <c r="C25" s="47"/>
      <c r="D25" s="47"/>
      <c r="E25" s="82"/>
      <c r="F25" s="65"/>
      <c r="G25" s="65"/>
      <c r="H25" s="83"/>
      <c r="I25" s="53"/>
    </row>
    <row r="26" spans="2:12" ht="15" customHeight="1" x14ac:dyDescent="0.3">
      <c r="B26" s="143">
        <v>2024</v>
      </c>
      <c r="C26" s="146">
        <v>123.88760759825186</v>
      </c>
      <c r="D26" s="146">
        <v>2.2984771682309084</v>
      </c>
      <c r="E26" s="148">
        <v>126.18608476648276</v>
      </c>
      <c r="F26" s="145">
        <v>56356.582179311845</v>
      </c>
      <c r="G26" s="146">
        <v>1439.720180182213</v>
      </c>
      <c r="H26" s="151">
        <v>57796.302359494061</v>
      </c>
      <c r="I26" s="53"/>
      <c r="J26" s="139"/>
      <c r="K26" s="139"/>
      <c r="L26" s="139"/>
    </row>
    <row r="27" spans="2:12" ht="10.35" customHeight="1" x14ac:dyDescent="0.3">
      <c r="B27" s="36"/>
      <c r="C27" s="47"/>
      <c r="D27" s="47"/>
      <c r="E27" s="82"/>
      <c r="F27" s="64"/>
      <c r="G27" s="47"/>
      <c r="H27" s="83"/>
      <c r="I27" s="53"/>
      <c r="J27" s="139"/>
      <c r="K27" s="139"/>
      <c r="L27" s="139"/>
    </row>
    <row r="28" spans="2:12" ht="15" customHeight="1" x14ac:dyDescent="0.3">
      <c r="B28" s="38">
        <v>2025</v>
      </c>
      <c r="C28" s="45">
        <v>127.13780097557438</v>
      </c>
      <c r="D28" s="45">
        <v>2.3587777536965406</v>
      </c>
      <c r="E28" s="80">
        <v>129.49657872927091</v>
      </c>
      <c r="F28" s="62">
        <v>58355.339056789206</v>
      </c>
      <c r="G28" s="45">
        <v>1490.7816622753999</v>
      </c>
      <c r="H28" s="81">
        <v>59846.120719064609</v>
      </c>
      <c r="I28" s="53"/>
      <c r="J28" s="139"/>
      <c r="K28" s="139"/>
      <c r="L28" s="139"/>
    </row>
    <row r="29" spans="2:12" ht="15" customHeight="1" x14ac:dyDescent="0.3">
      <c r="B29" s="36">
        <v>2026</v>
      </c>
      <c r="C29" s="47">
        <v>131.87656985206866</v>
      </c>
      <c r="D29" s="47">
        <v>2.446695764862485</v>
      </c>
      <c r="E29" s="82">
        <v>134.32326561693114</v>
      </c>
      <c r="F29" s="65">
        <v>60775.959425666842</v>
      </c>
      <c r="G29" s="47">
        <v>1552.6203306060102</v>
      </c>
      <c r="H29" s="83">
        <v>62328.579756272855</v>
      </c>
      <c r="I29" s="53"/>
      <c r="J29" s="139"/>
      <c r="K29" s="139"/>
      <c r="L29" s="139"/>
    </row>
    <row r="30" spans="2:12" ht="15" customHeight="1" x14ac:dyDescent="0.3">
      <c r="B30" s="38">
        <v>2027</v>
      </c>
      <c r="C30" s="45">
        <v>137.06251721391789</v>
      </c>
      <c r="D30" s="45">
        <v>2.5429102437594526</v>
      </c>
      <c r="E30" s="80">
        <v>139.60542745767734</v>
      </c>
      <c r="F30" s="62">
        <v>63421.144394591742</v>
      </c>
      <c r="G30" s="45">
        <v>1620.1958654026155</v>
      </c>
      <c r="H30" s="81">
        <v>65041.340259994358</v>
      </c>
      <c r="I30" s="53"/>
      <c r="J30" s="139"/>
      <c r="K30" s="139"/>
      <c r="L30" s="139"/>
    </row>
    <row r="31" spans="2:12" ht="15" customHeight="1" x14ac:dyDescent="0.3">
      <c r="B31" s="36">
        <v>2028</v>
      </c>
      <c r="C31" s="47">
        <v>140.93090808143148</v>
      </c>
      <c r="D31" s="47">
        <v>2.6146801992791882</v>
      </c>
      <c r="E31" s="104">
        <v>143.54558828071066</v>
      </c>
      <c r="F31" s="65">
        <v>65473.533233014372</v>
      </c>
      <c r="G31" s="47">
        <v>1672.6274628131218</v>
      </c>
      <c r="H31" s="83">
        <v>67146.160695827493</v>
      </c>
      <c r="I31" s="53"/>
      <c r="J31" s="139"/>
      <c r="K31" s="139"/>
      <c r="L31" s="139"/>
    </row>
    <row r="32" spans="2:12" ht="15" customHeight="1" x14ac:dyDescent="0.3">
      <c r="B32" s="38">
        <v>2029</v>
      </c>
      <c r="C32" s="45">
        <v>143.454825241924</v>
      </c>
      <c r="D32" s="45">
        <v>2.6615062384639181</v>
      </c>
      <c r="E32" s="80">
        <v>146.11633148038791</v>
      </c>
      <c r="F32" s="62">
        <v>67582.342727630399</v>
      </c>
      <c r="G32" s="45">
        <v>1726.5004172782897</v>
      </c>
      <c r="H32" s="81">
        <v>69308.843144908693</v>
      </c>
      <c r="I32" s="53"/>
      <c r="J32" s="139"/>
      <c r="K32" s="139"/>
      <c r="L32" s="139"/>
    </row>
    <row r="33" spans="2:12" ht="10.35" customHeight="1" x14ac:dyDescent="0.3">
      <c r="B33" s="36"/>
      <c r="C33" s="47"/>
      <c r="D33" s="47"/>
      <c r="E33" s="82"/>
      <c r="F33" s="64"/>
      <c r="G33" s="47"/>
      <c r="H33" s="83"/>
      <c r="I33" s="53"/>
      <c r="J33" s="139"/>
      <c r="K33" s="139"/>
      <c r="L33" s="139"/>
    </row>
    <row r="34" spans="2:12" ht="15" customHeight="1" x14ac:dyDescent="0.3">
      <c r="B34" s="36">
        <v>2030</v>
      </c>
      <c r="C34" s="48">
        <v>146.1118401614456</v>
      </c>
      <c r="D34" s="47">
        <v>2.7108016300415296</v>
      </c>
      <c r="E34" s="82">
        <v>148.82264179148711</v>
      </c>
      <c r="F34" s="65">
        <v>69799.952171348588</v>
      </c>
      <c r="G34" s="47">
        <v>1783.152842681329</v>
      </c>
      <c r="H34" s="83">
        <v>71583.105014029919</v>
      </c>
      <c r="I34" s="53"/>
      <c r="J34" s="139"/>
      <c r="K34" s="139"/>
      <c r="L34" s="139"/>
    </row>
    <row r="35" spans="2:12" ht="15" customHeight="1" x14ac:dyDescent="0.3">
      <c r="B35" s="38">
        <v>2031</v>
      </c>
      <c r="C35" s="46">
        <v>149.26672837111843</v>
      </c>
      <c r="D35" s="45">
        <v>2.7693340261288699</v>
      </c>
      <c r="E35" s="80">
        <v>152.03606239724729</v>
      </c>
      <c r="F35" s="62">
        <v>71590.619702227064</v>
      </c>
      <c r="G35" s="45">
        <v>1828.8983453450655</v>
      </c>
      <c r="H35" s="81">
        <v>73419.518047572128</v>
      </c>
      <c r="I35" s="53"/>
      <c r="J35" s="139"/>
      <c r="K35" s="139"/>
      <c r="L35" s="139"/>
    </row>
    <row r="36" spans="2:12" ht="15" customHeight="1" x14ac:dyDescent="0.3">
      <c r="B36" s="36">
        <v>2032</v>
      </c>
      <c r="C36" s="48">
        <v>152.79466945696831</v>
      </c>
      <c r="D36" s="47">
        <v>2.8347876432734163</v>
      </c>
      <c r="E36" s="82">
        <v>155.62945710024172</v>
      </c>
      <c r="F36" s="65">
        <v>73572.902945612426</v>
      </c>
      <c r="G36" s="47">
        <v>1879.5389817707892</v>
      </c>
      <c r="H36" s="83">
        <v>75452.441927383217</v>
      </c>
      <c r="I36" s="53"/>
      <c r="J36" s="139"/>
      <c r="K36" s="139"/>
      <c r="L36" s="139"/>
    </row>
    <row r="37" spans="2:12" ht="15" customHeight="1" x14ac:dyDescent="0.3">
      <c r="B37" s="38">
        <v>2033</v>
      </c>
      <c r="C37" s="46">
        <v>157.03850122418399</v>
      </c>
      <c r="D37" s="45">
        <v>2.9135231246654705</v>
      </c>
      <c r="E37" s="80">
        <v>159.95202434884945</v>
      </c>
      <c r="F37" s="62">
        <v>75914.6604109982</v>
      </c>
      <c r="G37" s="45">
        <v>1939.362969486742</v>
      </c>
      <c r="H37" s="81">
        <v>77854.023380484941</v>
      </c>
      <c r="I37" s="53"/>
    </row>
    <row r="38" spans="2:12" ht="15" customHeight="1" x14ac:dyDescent="0.3">
      <c r="B38" s="36">
        <v>2034</v>
      </c>
      <c r="C38" s="48">
        <v>161.52196484665808</v>
      </c>
      <c r="D38" s="47">
        <v>2.9967044772691014</v>
      </c>
      <c r="E38" s="82">
        <v>164.51866932392718</v>
      </c>
      <c r="F38" s="65">
        <v>78388.83655547892</v>
      </c>
      <c r="G38" s="47">
        <v>2002.5698068566978</v>
      </c>
      <c r="H38" s="83">
        <v>80391.40636233562</v>
      </c>
      <c r="I38" s="53"/>
    </row>
    <row r="39" spans="2:12" ht="10.35" customHeight="1" x14ac:dyDescent="0.3">
      <c r="B39" s="39"/>
      <c r="C39" s="49"/>
      <c r="D39" s="49"/>
      <c r="E39" s="84"/>
      <c r="F39" s="68"/>
      <c r="G39" s="49"/>
      <c r="H39" s="85"/>
      <c r="I39" s="53"/>
      <c r="J39" s="139"/>
      <c r="K39" s="139"/>
      <c r="L39" s="139"/>
    </row>
    <row r="40" spans="2:12" ht="15" customHeight="1" x14ac:dyDescent="0.3">
      <c r="B40" s="38">
        <v>2035</v>
      </c>
      <c r="C40" s="46">
        <v>165.83143132077518</v>
      </c>
      <c r="D40" s="45">
        <v>3.0766576742840583</v>
      </c>
      <c r="E40" s="80">
        <v>168.90808899505925</v>
      </c>
      <c r="F40" s="62">
        <v>80796.509051215704</v>
      </c>
      <c r="G40" s="45">
        <v>2064.0777007944962</v>
      </c>
      <c r="H40" s="81">
        <v>82860.586752010204</v>
      </c>
      <c r="I40" s="53"/>
    </row>
    <row r="41" spans="2:12" ht="15" customHeight="1" x14ac:dyDescent="0.3">
      <c r="B41" s="36">
        <v>2036</v>
      </c>
      <c r="C41" s="48">
        <v>170.2623401153171</v>
      </c>
      <c r="D41" s="47">
        <v>3.1588639812441088</v>
      </c>
      <c r="E41" s="82">
        <v>173.42120409656121</v>
      </c>
      <c r="F41" s="65">
        <v>83281.293799082938</v>
      </c>
      <c r="G41" s="47">
        <v>2127.5555521221568</v>
      </c>
      <c r="H41" s="83">
        <v>85408.849351205092</v>
      </c>
      <c r="I41" s="53"/>
    </row>
    <row r="42" spans="2:12" ht="15" customHeight="1" x14ac:dyDescent="0.3">
      <c r="B42" s="38">
        <v>2037</v>
      </c>
      <c r="C42" s="46">
        <v>174.84495924470781</v>
      </c>
      <c r="D42" s="45">
        <v>3.2438849582716069</v>
      </c>
      <c r="E42" s="80">
        <v>178.0888442029794</v>
      </c>
      <c r="F42" s="62">
        <v>85858.856345283726</v>
      </c>
      <c r="G42" s="45">
        <v>2193.4035625930505</v>
      </c>
      <c r="H42" s="81">
        <v>88052.259907876782</v>
      </c>
      <c r="I42" s="53"/>
    </row>
    <row r="43" spans="2:12" ht="15" customHeight="1" x14ac:dyDescent="0.3">
      <c r="B43" s="36">
        <v>2038</v>
      </c>
      <c r="C43" s="48">
        <v>179.42391459256615</v>
      </c>
      <c r="D43" s="47">
        <v>3.3288379614446999</v>
      </c>
      <c r="E43" s="82">
        <v>182.75275255401084</v>
      </c>
      <c r="F43" s="65">
        <v>88453.582795148453</v>
      </c>
      <c r="G43" s="47">
        <v>2259.690052785746</v>
      </c>
      <c r="H43" s="83">
        <v>90713.272847934204</v>
      </c>
      <c r="I43" s="53"/>
    </row>
    <row r="44" spans="2:12" ht="15" customHeight="1" x14ac:dyDescent="0.3">
      <c r="B44" s="38">
        <v>2039</v>
      </c>
      <c r="C44" s="46">
        <v>183.971163274247</v>
      </c>
      <c r="D44" s="45">
        <v>3.413202713301116</v>
      </c>
      <c r="E44" s="80">
        <v>187.38436598754811</v>
      </c>
      <c r="F44" s="62">
        <v>91051.682052305681</v>
      </c>
      <c r="G44" s="45">
        <v>2326.0627068041226</v>
      </c>
      <c r="H44" s="81">
        <v>93377.744759109803</v>
      </c>
      <c r="I44" s="53"/>
    </row>
    <row r="45" spans="2:12" ht="10.35" customHeight="1" x14ac:dyDescent="0.3">
      <c r="B45" s="36"/>
      <c r="C45" s="47"/>
      <c r="D45" s="47"/>
      <c r="E45" s="82"/>
      <c r="F45" s="64"/>
      <c r="G45" s="47"/>
      <c r="H45" s="83"/>
      <c r="I45" s="53"/>
      <c r="J45" s="139"/>
      <c r="K45" s="139"/>
      <c r="L45" s="139"/>
    </row>
    <row r="46" spans="2:12" ht="15" customHeight="1" x14ac:dyDescent="0.3">
      <c r="B46" s="36">
        <v>2040</v>
      </c>
      <c r="C46" s="48">
        <v>188.48629215744182</v>
      </c>
      <c r="D46" s="47">
        <v>3.4969715490291997</v>
      </c>
      <c r="E46" s="82">
        <v>191.98326370647104</v>
      </c>
      <c r="F46" s="65">
        <v>93652.87362963763</v>
      </c>
      <c r="G46" s="47">
        <v>2392.5143591504134</v>
      </c>
      <c r="H46" s="83">
        <v>96045.387988788047</v>
      </c>
      <c r="I46" s="53"/>
    </row>
    <row r="47" spans="2:12" ht="15" customHeight="1" x14ac:dyDescent="0.3">
      <c r="B47" s="38">
        <v>2041</v>
      </c>
      <c r="C47" s="46">
        <v>193.01435512557026</v>
      </c>
      <c r="D47" s="45">
        <v>3.5809803498311772</v>
      </c>
      <c r="E47" s="80">
        <v>196.59533547540144</v>
      </c>
      <c r="F47" s="62">
        <v>96279.552816235388</v>
      </c>
      <c r="G47" s="45">
        <v>2459.6171337611422</v>
      </c>
      <c r="H47" s="81">
        <v>98739.169949996533</v>
      </c>
      <c r="I47" s="53"/>
    </row>
    <row r="48" spans="2:12" ht="15" customHeight="1" x14ac:dyDescent="0.3">
      <c r="B48" s="36">
        <v>2042</v>
      </c>
      <c r="C48" s="48">
        <v>197.6828479451147</v>
      </c>
      <c r="D48" s="47">
        <v>3.66759453476701</v>
      </c>
      <c r="E48" s="82">
        <v>201.35044247988171</v>
      </c>
      <c r="F48" s="65">
        <v>98995.75251581434</v>
      </c>
      <c r="G48" s="47">
        <v>2529.0068548845111</v>
      </c>
      <c r="H48" s="83">
        <v>101524.75937069886</v>
      </c>
      <c r="I48" s="53"/>
    </row>
    <row r="49" spans="2:9" ht="15" customHeight="1" x14ac:dyDescent="0.3">
      <c r="B49" s="38">
        <v>2043</v>
      </c>
      <c r="C49" s="46">
        <v>202.59989089955826</v>
      </c>
      <c r="D49" s="45">
        <v>3.7588200510644016</v>
      </c>
      <c r="E49" s="80">
        <v>206.35871095062265</v>
      </c>
      <c r="F49" s="62">
        <v>101856.76929868439</v>
      </c>
      <c r="G49" s="45">
        <v>2602.0961629804533</v>
      </c>
      <c r="H49" s="81">
        <v>104458.86546166484</v>
      </c>
      <c r="I49" s="53"/>
    </row>
    <row r="50" spans="2:9" ht="15" customHeight="1" x14ac:dyDescent="0.3">
      <c r="B50" s="36">
        <v>2044</v>
      </c>
      <c r="C50" s="48">
        <v>207.68505545832889</v>
      </c>
      <c r="D50" s="47">
        <v>3.8531647144381109</v>
      </c>
      <c r="E50" s="82">
        <v>211.53822017276701</v>
      </c>
      <c r="F50" s="65">
        <v>104823.59607970041</v>
      </c>
      <c r="G50" s="47">
        <v>2677.8885588738617</v>
      </c>
      <c r="H50" s="83">
        <v>107501.48463857427</v>
      </c>
      <c r="I50" s="53"/>
    </row>
    <row r="51" spans="2:9" ht="10.35" customHeight="1" x14ac:dyDescent="0.3">
      <c r="B51" s="39"/>
      <c r="C51" s="86"/>
      <c r="D51" s="87"/>
      <c r="E51" s="86"/>
      <c r="F51" s="86"/>
      <c r="G51" s="88"/>
      <c r="H51" s="86"/>
      <c r="I51" s="53"/>
    </row>
    <row r="52" spans="2:9" ht="15" customHeight="1" x14ac:dyDescent="0.3">
      <c r="B52" s="106" t="s">
        <v>8</v>
      </c>
      <c r="C52" s="60"/>
      <c r="D52" s="60"/>
      <c r="E52" s="60"/>
      <c r="F52" s="89"/>
      <c r="G52" s="90"/>
      <c r="H52" s="89"/>
      <c r="I52" s="53"/>
    </row>
    <row r="53" spans="2:9" ht="15" customHeight="1" x14ac:dyDescent="0.3">
      <c r="B53" s="36" t="s">
        <v>9</v>
      </c>
      <c r="C53" s="40">
        <f>RATE(2023-2010,,-C10,C23)</f>
        <v>-2.562983995614267E-2</v>
      </c>
      <c r="D53" s="40">
        <f t="shared" ref="D53:H53" si="0">RATE(2023-2010,,-D10,D23)</f>
        <v>-1.7087081010292653E-2</v>
      </c>
      <c r="E53" s="40">
        <f t="shared" si="0"/>
        <v>-2.5483224967399229E-2</v>
      </c>
      <c r="F53" s="40">
        <f t="shared" si="0"/>
        <v>-2.6687040886960996E-2</v>
      </c>
      <c r="G53" s="40">
        <f t="shared" si="0"/>
        <v>1.013382817929791E-4</v>
      </c>
      <c r="H53" s="40">
        <f t="shared" si="0"/>
        <v>-2.613016226625688E-2</v>
      </c>
      <c r="I53" s="53"/>
    </row>
    <row r="54" spans="2:9" ht="15" customHeight="1" x14ac:dyDescent="0.3">
      <c r="B54" s="38" t="s">
        <v>2</v>
      </c>
      <c r="C54" s="41">
        <f>RATE(2024-2023,,-C23,C26)</f>
        <v>7.3955887346309063E-2</v>
      </c>
      <c r="D54" s="41">
        <f t="shared" ref="D54:H54" si="1">RATE(2024-2023,,-D23,D26)</f>
        <v>7.3955887346308841E-2</v>
      </c>
      <c r="E54" s="41">
        <f t="shared" si="1"/>
        <v>7.3955887346309077E-2</v>
      </c>
      <c r="F54" s="41">
        <f t="shared" si="1"/>
        <v>6.7671628676500215E-2</v>
      </c>
      <c r="G54" s="41">
        <f t="shared" si="1"/>
        <v>6.7671628676500062E-2</v>
      </c>
      <c r="H54" s="41">
        <f t="shared" si="1"/>
        <v>6.7671628676500242E-2</v>
      </c>
      <c r="I54" s="53"/>
    </row>
    <row r="55" spans="2:9" ht="15" customHeight="1" x14ac:dyDescent="0.3">
      <c r="B55" s="36" t="s">
        <v>3</v>
      </c>
      <c r="C55" s="40">
        <f>RATE(2034-2024,,-C26,C38)</f>
        <v>2.6881600395944932E-2</v>
      </c>
      <c r="D55" s="40">
        <f t="shared" ref="D55:H55" si="2">RATE(2034-2024,,-D26,D38)</f>
        <v>2.6881600395944907E-2</v>
      </c>
      <c r="E55" s="40">
        <f t="shared" si="2"/>
        <v>2.6881600395945008E-2</v>
      </c>
      <c r="F55" s="40">
        <f t="shared" si="2"/>
        <v>3.3548728857134891E-2</v>
      </c>
      <c r="G55" s="40">
        <f t="shared" si="2"/>
        <v>3.3548728857134794E-2</v>
      </c>
      <c r="H55" s="40">
        <f t="shared" si="2"/>
        <v>3.3548728857134884E-2</v>
      </c>
      <c r="I55" s="53"/>
    </row>
    <row r="56" spans="2:9" ht="15" customHeight="1" x14ac:dyDescent="0.3">
      <c r="B56" s="38" t="s">
        <v>4</v>
      </c>
      <c r="C56" s="41">
        <f>RATE(2044-2024,,-C26,C50)</f>
        <v>2.6168948735036335E-2</v>
      </c>
      <c r="D56" s="41">
        <f t="shared" ref="D56:H56" si="3">RATE(2044-2024,,-D26,D50)</f>
        <v>2.6168948735036335E-2</v>
      </c>
      <c r="E56" s="41">
        <f t="shared" si="3"/>
        <v>2.6168948735036252E-2</v>
      </c>
      <c r="F56" s="41">
        <f t="shared" si="3"/>
        <v>3.1515410047799668E-2</v>
      </c>
      <c r="G56" s="41">
        <f t="shared" si="3"/>
        <v>3.151541004779964E-2</v>
      </c>
      <c r="H56" s="41">
        <f t="shared" si="3"/>
        <v>3.1515410047799799E-2</v>
      </c>
      <c r="I56" s="53"/>
    </row>
    <row r="57" spans="2:9" x14ac:dyDescent="0.3">
      <c r="B57" s="25" t="s">
        <v>31</v>
      </c>
      <c r="C57" s="26"/>
      <c r="D57" s="29"/>
      <c r="E57" s="29"/>
      <c r="F57" s="29"/>
      <c r="G57" s="29"/>
      <c r="H57" s="29"/>
    </row>
    <row r="58" spans="2:9" ht="14.4" x14ac:dyDescent="0.3">
      <c r="B58" s="33"/>
      <c r="C58" s="33"/>
      <c r="D58" s="33"/>
      <c r="E58" s="33"/>
      <c r="F58" s="33"/>
      <c r="G58" s="33"/>
      <c r="H58" s="33"/>
      <c r="I58" s="33"/>
    </row>
    <row r="59" spans="2:9" ht="14.4" x14ac:dyDescent="0.3">
      <c r="I59" s="33"/>
    </row>
  </sheetData>
  <printOptions horizontalCentered="1"/>
  <pageMargins left="0.7" right="0.7" top="0.75" bottom="0.75" header="0.3" footer="0.3"/>
  <pageSetup scale="77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B1:N59"/>
  <sheetViews>
    <sheetView showGridLines="0" zoomScale="70" zoomScaleNormal="70" workbookViewId="0">
      <pane ySplit="10" topLeftCell="A22" activePane="bottomLeft" state="frozen"/>
      <selection pane="bottomLeft" activeCell="O1" sqref="O1"/>
    </sheetView>
  </sheetViews>
  <sheetFormatPr defaultColWidth="9.109375" defaultRowHeight="13.8" x14ac:dyDescent="0.3"/>
  <cols>
    <col min="1" max="1" width="9.109375" style="5"/>
    <col min="2" max="2" width="17.5546875" style="6" customWidth="1"/>
    <col min="3" max="9" width="11.5546875" style="6" customWidth="1"/>
    <col min="10" max="10" width="11.5546875" style="17" customWidth="1"/>
    <col min="11" max="11" width="11.5546875" style="6" customWidth="1"/>
    <col min="12" max="12" width="10.44140625" style="6" bestFit="1" customWidth="1"/>
    <col min="13" max="16384" width="9.109375" style="5"/>
  </cols>
  <sheetData>
    <row r="1" spans="2:14" ht="18" x14ac:dyDescent="0.35">
      <c r="B1" s="15" t="s">
        <v>37</v>
      </c>
      <c r="C1" s="15"/>
      <c r="D1" s="15"/>
      <c r="E1" s="15"/>
      <c r="F1" s="15"/>
      <c r="G1" s="15"/>
      <c r="H1" s="15"/>
      <c r="I1" s="15"/>
      <c r="J1" s="15"/>
      <c r="K1" s="15"/>
    </row>
    <row r="2" spans="2:14" x14ac:dyDescent="0.3">
      <c r="B2" s="16"/>
      <c r="C2" s="16"/>
      <c r="D2" s="16"/>
      <c r="E2" s="16"/>
      <c r="F2" s="16"/>
      <c r="G2" s="16"/>
      <c r="H2" s="16"/>
    </row>
    <row r="3" spans="2:14" ht="21" x14ac:dyDescent="0.4">
      <c r="B3" s="18" t="s">
        <v>34</v>
      </c>
      <c r="C3" s="18"/>
      <c r="D3" s="18"/>
      <c r="E3" s="18"/>
      <c r="F3" s="18"/>
      <c r="G3" s="18"/>
      <c r="H3" s="18"/>
      <c r="I3" s="18"/>
      <c r="J3" s="18"/>
      <c r="K3" s="18"/>
    </row>
    <row r="4" spans="2:14" s="2" customFormat="1" ht="7.2" customHeight="1" x14ac:dyDescent="0.3">
      <c r="B4" s="24"/>
      <c r="C4" s="23"/>
      <c r="D4" s="23"/>
      <c r="E4" s="22"/>
      <c r="F4" s="22"/>
      <c r="G4" s="22"/>
      <c r="H4" s="11"/>
      <c r="I4" s="11"/>
      <c r="J4" s="11"/>
      <c r="K4" s="11"/>
      <c r="L4" s="11"/>
    </row>
    <row r="5" spans="2:14" ht="23.4" customHeight="1" x14ac:dyDescent="0.4">
      <c r="B5" s="18" t="s">
        <v>13</v>
      </c>
      <c r="C5" s="18"/>
      <c r="D5" s="18"/>
      <c r="E5" s="18"/>
      <c r="F5" s="18"/>
      <c r="G5" s="18"/>
      <c r="H5" s="18"/>
      <c r="I5" s="18"/>
      <c r="J5" s="18"/>
      <c r="K5" s="18"/>
    </row>
    <row r="6" spans="2:14" ht="20.399999999999999" customHeight="1" x14ac:dyDescent="0.3">
      <c r="B6" s="52"/>
      <c r="C6" s="53"/>
      <c r="D6" s="53"/>
      <c r="E6" s="53"/>
      <c r="F6" s="53"/>
      <c r="G6" s="53"/>
      <c r="H6" s="53"/>
      <c r="I6" s="53"/>
      <c r="J6" s="54"/>
      <c r="K6" s="53"/>
      <c r="L6" s="53"/>
    </row>
    <row r="7" spans="2:14" s="118" customFormat="1" ht="18" customHeight="1" x14ac:dyDescent="0.3">
      <c r="B7" s="114"/>
      <c r="C7" s="115" t="s">
        <v>10</v>
      </c>
      <c r="D7" s="115"/>
      <c r="E7" s="115"/>
      <c r="F7" s="116" t="s">
        <v>11</v>
      </c>
      <c r="G7" s="116"/>
      <c r="H7" s="116"/>
      <c r="I7" s="115" t="s">
        <v>12</v>
      </c>
      <c r="J7" s="115"/>
      <c r="K7" s="115"/>
      <c r="L7" s="117"/>
    </row>
    <row r="8" spans="2:14" ht="32.1" customHeight="1" x14ac:dyDescent="0.3">
      <c r="B8" s="55" t="s">
        <v>38</v>
      </c>
      <c r="C8" s="56" t="s">
        <v>39</v>
      </c>
      <c r="D8" s="56" t="s">
        <v>40</v>
      </c>
      <c r="E8" s="56" t="s">
        <v>14</v>
      </c>
      <c r="F8" s="56" t="s">
        <v>39</v>
      </c>
      <c r="G8" s="56" t="s">
        <v>40</v>
      </c>
      <c r="H8" s="56" t="s">
        <v>14</v>
      </c>
      <c r="I8" s="56" t="s">
        <v>39</v>
      </c>
      <c r="J8" s="56" t="s">
        <v>40</v>
      </c>
      <c r="K8" s="56" t="s">
        <v>14</v>
      </c>
      <c r="L8" s="53"/>
    </row>
    <row r="9" spans="2:14" ht="15.6" x14ac:dyDescent="0.3">
      <c r="B9" s="31" t="s">
        <v>0</v>
      </c>
      <c r="C9" s="57"/>
      <c r="D9" s="57"/>
      <c r="E9" s="58"/>
      <c r="F9" s="59"/>
      <c r="G9" s="59"/>
      <c r="H9" s="60"/>
      <c r="I9" s="59"/>
      <c r="J9" s="59"/>
      <c r="K9" s="60"/>
      <c r="L9" s="53"/>
    </row>
    <row r="10" spans="2:14" ht="15" customHeight="1" x14ac:dyDescent="0.3">
      <c r="B10" s="35">
        <v>2010</v>
      </c>
      <c r="C10" s="65">
        <v>98454.281861999902</v>
      </c>
      <c r="D10" s="65">
        <v>75028.172653000001</v>
      </c>
      <c r="E10" s="50">
        <v>76.206104228320413</v>
      </c>
      <c r="F10" s="66">
        <v>1857.0630000000001</v>
      </c>
      <c r="G10" s="47">
        <v>1346.692</v>
      </c>
      <c r="H10" s="50">
        <v>72.517302859407565</v>
      </c>
      <c r="I10" s="66">
        <v>100311.3448619999</v>
      </c>
      <c r="J10" s="66">
        <v>76374.864652999997</v>
      </c>
      <c r="K10" s="50">
        <v>76.137813482682603</v>
      </c>
      <c r="L10" s="53"/>
      <c r="M10" s="50"/>
      <c r="N10" s="66"/>
    </row>
    <row r="11" spans="2:14" ht="15" customHeight="1" x14ac:dyDescent="0.3">
      <c r="B11" s="34">
        <v>2011</v>
      </c>
      <c r="C11" s="62">
        <v>99068.232189000002</v>
      </c>
      <c r="D11" s="62">
        <v>75510.70508</v>
      </c>
      <c r="E11" s="63">
        <v>76.220906956270781</v>
      </c>
      <c r="F11" s="61">
        <v>1818.0129999999999</v>
      </c>
      <c r="G11" s="45">
        <v>1270.4649999999999</v>
      </c>
      <c r="H11" s="63">
        <v>69.882063549600588</v>
      </c>
      <c r="I11" s="61">
        <v>100886.24518900001</v>
      </c>
      <c r="J11" s="61">
        <v>76781.170079999996</v>
      </c>
      <c r="K11" s="63">
        <v>76.1066783050141</v>
      </c>
      <c r="L11" s="53"/>
      <c r="M11" s="50"/>
      <c r="N11" s="66"/>
    </row>
    <row r="12" spans="2:14" ht="15" customHeight="1" x14ac:dyDescent="0.3">
      <c r="B12" s="35">
        <v>2012</v>
      </c>
      <c r="C12" s="65">
        <v>95741.2099649999</v>
      </c>
      <c r="D12" s="65">
        <v>74328.472091999996</v>
      </c>
      <c r="E12" s="50">
        <v>77.634774115735794</v>
      </c>
      <c r="F12" s="66">
        <v>2595.19</v>
      </c>
      <c r="G12" s="47">
        <v>1856.38</v>
      </c>
      <c r="H12" s="50">
        <v>71.531564162932199</v>
      </c>
      <c r="I12" s="66">
        <v>98336.399964999902</v>
      </c>
      <c r="J12" s="66">
        <v>76184.852092000001</v>
      </c>
      <c r="K12" s="50">
        <v>77.4737046700061</v>
      </c>
      <c r="L12" s="53"/>
      <c r="M12" s="50"/>
      <c r="N12" s="66"/>
    </row>
    <row r="13" spans="2:14" ht="15" customHeight="1" x14ac:dyDescent="0.3">
      <c r="B13" s="34">
        <v>2013</v>
      </c>
      <c r="C13" s="62">
        <v>93076.974887999997</v>
      </c>
      <c r="D13" s="62">
        <v>72954.648140000005</v>
      </c>
      <c r="E13" s="63">
        <v>78.380983296660318</v>
      </c>
      <c r="F13" s="61">
        <v>2448.038196</v>
      </c>
      <c r="G13" s="45">
        <v>1850.5812390000001</v>
      </c>
      <c r="H13" s="63">
        <v>75.594459352136681</v>
      </c>
      <c r="I13" s="61">
        <v>95525.013083999991</v>
      </c>
      <c r="J13" s="61">
        <v>74805.229379000011</v>
      </c>
      <c r="K13" s="63">
        <v>78.309572502460668</v>
      </c>
      <c r="L13" s="53"/>
      <c r="M13" s="50"/>
      <c r="N13" s="66"/>
    </row>
    <row r="14" spans="2:14" ht="15" customHeight="1" x14ac:dyDescent="0.3">
      <c r="B14" s="35">
        <v>2014</v>
      </c>
      <c r="C14" s="65">
        <v>91159.930120000005</v>
      </c>
      <c r="D14" s="65">
        <v>72950.236015000104</v>
      </c>
      <c r="E14" s="50">
        <v>80.024453637657203</v>
      </c>
      <c r="F14" s="66">
        <v>2560.3599680000002</v>
      </c>
      <c r="G14" s="47">
        <v>1925.508245</v>
      </c>
      <c r="H14" s="50">
        <v>75.204591114744375</v>
      </c>
      <c r="I14" s="66">
        <v>93720.290088000009</v>
      </c>
      <c r="J14" s="66">
        <v>74875.744260000109</v>
      </c>
      <c r="K14" s="50">
        <v>79.892779023298431</v>
      </c>
      <c r="L14" s="53"/>
      <c r="M14" s="50"/>
      <c r="N14" s="66"/>
    </row>
    <row r="15" spans="2:14" ht="15" customHeight="1" x14ac:dyDescent="0.3">
      <c r="B15" s="34">
        <v>2015</v>
      </c>
      <c r="C15" s="62">
        <v>90671.778177999906</v>
      </c>
      <c r="D15" s="62">
        <v>72751.537396</v>
      </c>
      <c r="E15" s="63">
        <v>80.23614277551691</v>
      </c>
      <c r="F15" s="61">
        <v>2819.3883820000001</v>
      </c>
      <c r="G15" s="45">
        <v>2115.7797700000001</v>
      </c>
      <c r="H15" s="63">
        <v>75.043927381835957</v>
      </c>
      <c r="I15" s="61">
        <v>93491.166559999911</v>
      </c>
      <c r="J15" s="61">
        <v>74867.317165999993</v>
      </c>
      <c r="K15" s="63">
        <v>80.079562509204891</v>
      </c>
      <c r="L15" s="53"/>
      <c r="M15" s="50"/>
      <c r="N15" s="66"/>
    </row>
    <row r="16" spans="2:14" ht="15" customHeight="1" x14ac:dyDescent="0.3">
      <c r="B16" s="35">
        <v>2016</v>
      </c>
      <c r="C16" s="65">
        <v>91150.195686999796</v>
      </c>
      <c r="D16" s="65">
        <v>72961.626787999907</v>
      </c>
      <c r="E16" s="50">
        <v>80.045496598320511</v>
      </c>
      <c r="F16" s="66">
        <v>3545.3841739999998</v>
      </c>
      <c r="G16" s="47">
        <v>2579.144393</v>
      </c>
      <c r="H16" s="50">
        <v>72.746542163585573</v>
      </c>
      <c r="I16" s="66">
        <v>94695.579860999802</v>
      </c>
      <c r="J16" s="66">
        <v>75540.771180999902</v>
      </c>
      <c r="K16" s="50">
        <v>79.772225157587556</v>
      </c>
      <c r="L16" s="53"/>
      <c r="M16" s="50"/>
      <c r="N16" s="66"/>
    </row>
    <row r="17" spans="2:14" ht="15" customHeight="1" x14ac:dyDescent="0.3">
      <c r="B17" s="38">
        <v>2017</v>
      </c>
      <c r="C17" s="62">
        <v>90947.629609999902</v>
      </c>
      <c r="D17" s="62">
        <v>71721.411013000106</v>
      </c>
      <c r="E17" s="63">
        <v>78.860121281395294</v>
      </c>
      <c r="F17" s="61">
        <v>3449.3483219999998</v>
      </c>
      <c r="G17" s="45">
        <v>2513.3607360000001</v>
      </c>
      <c r="H17" s="63">
        <v>72.864799416450481</v>
      </c>
      <c r="I17" s="61">
        <v>94396.977931999907</v>
      </c>
      <c r="J17" s="61">
        <v>74234.771749000109</v>
      </c>
      <c r="K17" s="63">
        <v>78.641046964952736</v>
      </c>
      <c r="L17" s="53"/>
      <c r="M17" s="50"/>
      <c r="N17" s="66"/>
    </row>
    <row r="18" spans="2:14" ht="15" customHeight="1" x14ac:dyDescent="0.3">
      <c r="B18" s="36">
        <v>2018</v>
      </c>
      <c r="C18" s="65">
        <v>93948.4549369999</v>
      </c>
      <c r="D18" s="65">
        <v>74900.489082999993</v>
      </c>
      <c r="E18" s="50">
        <v>79.725088755559497</v>
      </c>
      <c r="F18" s="66">
        <v>3046.7670039999998</v>
      </c>
      <c r="G18" s="47">
        <v>2309.24611</v>
      </c>
      <c r="H18" s="50">
        <v>75.793328041437604</v>
      </c>
      <c r="I18" s="66">
        <v>96995.221940999894</v>
      </c>
      <c r="J18" s="66">
        <v>77209.735193</v>
      </c>
      <c r="K18" s="50">
        <v>79.601586189436233</v>
      </c>
      <c r="L18" s="53"/>
      <c r="M18" s="50"/>
      <c r="N18" s="66"/>
    </row>
    <row r="19" spans="2:14" ht="15" customHeight="1" x14ac:dyDescent="0.3">
      <c r="B19" s="38">
        <v>2019</v>
      </c>
      <c r="C19" s="62">
        <v>98119.818385999999</v>
      </c>
      <c r="D19" s="62">
        <v>78357.852144000004</v>
      </c>
      <c r="E19" s="63">
        <v>79.859353016475126</v>
      </c>
      <c r="F19" s="61">
        <v>3116.004195</v>
      </c>
      <c r="G19" s="45">
        <v>2376.4266069999999</v>
      </c>
      <c r="H19" s="63">
        <v>76.265192800871688</v>
      </c>
      <c r="I19" s="61">
        <v>101235.822581</v>
      </c>
      <c r="J19" s="61">
        <v>80734.278751000005</v>
      </c>
      <c r="K19" s="63">
        <v>79.748725987190497</v>
      </c>
      <c r="L19" s="53"/>
      <c r="M19" s="50"/>
      <c r="N19" s="66"/>
    </row>
    <row r="20" spans="2:14" ht="15" customHeight="1" x14ac:dyDescent="0.3">
      <c r="B20" s="130">
        <v>2020</v>
      </c>
      <c r="C20" s="131">
        <v>70861.102643000006</v>
      </c>
      <c r="D20" s="131">
        <v>46666.572539000001</v>
      </c>
      <c r="E20" s="132">
        <v>65.856401888222578</v>
      </c>
      <c r="F20" s="133">
        <v>1811.8477680000001</v>
      </c>
      <c r="G20" s="128">
        <v>1229.4477099999999</v>
      </c>
      <c r="H20" s="132">
        <v>67.856015925505716</v>
      </c>
      <c r="I20" s="133">
        <v>72672.950411000013</v>
      </c>
      <c r="J20" s="133">
        <v>47896.020249000001</v>
      </c>
      <c r="K20" s="132">
        <v>65.906255323507963</v>
      </c>
      <c r="L20" s="53"/>
      <c r="M20" s="50"/>
      <c r="N20" s="66"/>
    </row>
    <row r="21" spans="2:14" ht="15" customHeight="1" x14ac:dyDescent="0.3">
      <c r="B21" s="38">
        <v>2021</v>
      </c>
      <c r="C21" s="62">
        <v>75963.786628000002</v>
      </c>
      <c r="D21" s="62">
        <v>53699.071580000003</v>
      </c>
      <c r="E21" s="63">
        <v>70.690356502326736</v>
      </c>
      <c r="F21" s="61">
        <v>1836.1559130000001</v>
      </c>
      <c r="G21" s="45">
        <v>1221.45442</v>
      </c>
      <c r="H21" s="63">
        <v>66.522369443253254</v>
      </c>
      <c r="I21" s="61">
        <v>77799.942540999997</v>
      </c>
      <c r="J21" s="61">
        <v>54920.526000000005</v>
      </c>
      <c r="K21" s="63">
        <v>70.59198786818807</v>
      </c>
      <c r="L21" s="53"/>
      <c r="M21" s="50"/>
      <c r="N21" s="66"/>
    </row>
    <row r="22" spans="2:14" ht="15" customHeight="1" x14ac:dyDescent="0.3">
      <c r="B22" s="36">
        <v>2022</v>
      </c>
      <c r="C22" s="65">
        <v>77915.831764000002</v>
      </c>
      <c r="D22" s="65">
        <v>61839.480904999997</v>
      </c>
      <c r="E22" s="50">
        <v>79.367029145381125</v>
      </c>
      <c r="F22" s="66">
        <v>1832.7307679999999</v>
      </c>
      <c r="G22" s="47">
        <v>1335.0781119999999</v>
      </c>
      <c r="H22" s="50">
        <v>72.846385039791073</v>
      </c>
      <c r="I22" s="66">
        <v>79748.562531999996</v>
      </c>
      <c r="J22" s="66">
        <v>63174.559017</v>
      </c>
      <c r="K22" s="50">
        <v>79.217175847715765</v>
      </c>
      <c r="L22" s="53"/>
    </row>
    <row r="23" spans="2:14" ht="15" customHeight="1" x14ac:dyDescent="0.3">
      <c r="B23" s="38" t="s">
        <v>1</v>
      </c>
      <c r="C23" s="62">
        <v>65416.003661000002</v>
      </c>
      <c r="D23" s="62">
        <v>52784.564716000001</v>
      </c>
      <c r="E23" s="63">
        <v>80.690598266352566</v>
      </c>
      <c r="F23" s="61">
        <v>1685.4070320000001</v>
      </c>
      <c r="G23" s="45">
        <v>1348.467208</v>
      </c>
      <c r="H23" s="63">
        <v>80.008400487081872</v>
      </c>
      <c r="I23" s="61">
        <v>67101.410692999998</v>
      </c>
      <c r="J23" s="61">
        <v>54133.031924000003</v>
      </c>
      <c r="K23" s="63">
        <v>80.673463292251085</v>
      </c>
      <c r="L23" s="53"/>
      <c r="M23" s="139"/>
      <c r="N23" s="139"/>
    </row>
    <row r="24" spans="2:14" ht="10.35" customHeight="1" x14ac:dyDescent="0.3">
      <c r="B24" s="37"/>
      <c r="C24" s="67"/>
      <c r="D24" s="68"/>
      <c r="E24" s="69"/>
      <c r="F24" s="67"/>
      <c r="G24" s="49"/>
      <c r="H24" s="69"/>
      <c r="I24" s="70"/>
      <c r="J24" s="70"/>
      <c r="K24" s="69"/>
      <c r="L24" s="53"/>
    </row>
    <row r="25" spans="2:14" ht="15" customHeight="1" x14ac:dyDescent="0.3">
      <c r="B25" s="31" t="s">
        <v>7</v>
      </c>
      <c r="C25" s="51"/>
      <c r="D25" s="65"/>
      <c r="E25" s="50"/>
      <c r="F25" s="51"/>
      <c r="G25" s="47"/>
      <c r="H25" s="50"/>
      <c r="I25" s="71"/>
      <c r="J25" s="71"/>
      <c r="K25" s="50"/>
      <c r="L25" s="53"/>
    </row>
    <row r="26" spans="2:14" ht="15" customHeight="1" x14ac:dyDescent="0.3">
      <c r="B26" s="143">
        <v>2024</v>
      </c>
      <c r="C26" s="145">
        <v>69576.027381866472</v>
      </c>
      <c r="D26" s="145">
        <v>56356.582179311845</v>
      </c>
      <c r="E26" s="147">
        <v>81</v>
      </c>
      <c r="F26" s="150">
        <v>1792.5877345811209</v>
      </c>
      <c r="G26" s="146">
        <v>1439.720180182213</v>
      </c>
      <c r="H26" s="147">
        <v>80.315186387160935</v>
      </c>
      <c r="I26" s="150">
        <v>71368.615116447589</v>
      </c>
      <c r="J26" s="150">
        <v>57796.302359494061</v>
      </c>
      <c r="K26" s="147">
        <v>80.982799323192054</v>
      </c>
      <c r="L26" s="53"/>
      <c r="M26" s="139"/>
      <c r="N26" s="139"/>
    </row>
    <row r="27" spans="2:14" ht="10.35" customHeight="1" x14ac:dyDescent="0.3">
      <c r="B27" s="36"/>
      <c r="C27" s="64"/>
      <c r="D27" s="65"/>
      <c r="E27" s="50"/>
      <c r="F27" s="66"/>
      <c r="G27" s="47"/>
      <c r="H27" s="50"/>
      <c r="I27" s="66"/>
      <c r="J27" s="66"/>
      <c r="K27" s="50"/>
      <c r="L27" s="53"/>
      <c r="M27" s="139"/>
      <c r="N27" s="139"/>
    </row>
    <row r="28" spans="2:14" ht="15" customHeight="1" x14ac:dyDescent="0.3">
      <c r="B28" s="38">
        <v>2025</v>
      </c>
      <c r="C28" s="62">
        <v>72043.62846517186</v>
      </c>
      <c r="D28" s="62">
        <v>58355.339056789206</v>
      </c>
      <c r="E28" s="63">
        <v>81</v>
      </c>
      <c r="F28" s="61">
        <v>1856.1641071080351</v>
      </c>
      <c r="G28" s="45">
        <v>1490.7816622753999</v>
      </c>
      <c r="H28" s="63">
        <v>80.315186387160935</v>
      </c>
      <c r="I28" s="61">
        <v>73899.792572279897</v>
      </c>
      <c r="J28" s="61">
        <v>59846.120719064609</v>
      </c>
      <c r="K28" s="63">
        <v>80.98279932319204</v>
      </c>
      <c r="L28" s="53"/>
      <c r="M28" s="139"/>
      <c r="N28" s="139"/>
    </row>
    <row r="29" spans="2:14" ht="15" customHeight="1" x14ac:dyDescent="0.3">
      <c r="B29" s="36">
        <v>2026</v>
      </c>
      <c r="C29" s="65">
        <v>74939.530734484404</v>
      </c>
      <c r="D29" s="65">
        <v>60775.959425666842</v>
      </c>
      <c r="E29" s="50">
        <v>81.09999999999998</v>
      </c>
      <c r="F29" s="66">
        <v>1930.7754220085503</v>
      </c>
      <c r="G29" s="47">
        <v>1552.6203306060102</v>
      </c>
      <c r="H29" s="50">
        <v>80.414340938256174</v>
      </c>
      <c r="I29" s="66">
        <v>76870.306156492952</v>
      </c>
      <c r="J29" s="66">
        <v>62328.579756272855</v>
      </c>
      <c r="K29" s="50">
        <v>81.082778087788569</v>
      </c>
      <c r="L29" s="53"/>
      <c r="M29" s="139"/>
      <c r="N29" s="139"/>
    </row>
    <row r="30" spans="2:14" ht="15" customHeight="1" x14ac:dyDescent="0.3">
      <c r="B30" s="38">
        <v>2027</v>
      </c>
      <c r="C30" s="62">
        <v>78201.164481617452</v>
      </c>
      <c r="D30" s="62">
        <v>63421.144394591742</v>
      </c>
      <c r="E30" s="63">
        <v>81.09999999999998</v>
      </c>
      <c r="F30" s="61">
        <v>2014.8096054740238</v>
      </c>
      <c r="G30" s="45">
        <v>1620.1958654026155</v>
      </c>
      <c r="H30" s="63">
        <v>80.414340938256174</v>
      </c>
      <c r="I30" s="61">
        <v>80215.974087091483</v>
      </c>
      <c r="J30" s="61">
        <v>65041.340259994358</v>
      </c>
      <c r="K30" s="63">
        <v>81.082778087788554</v>
      </c>
      <c r="L30" s="53"/>
      <c r="M30" s="139"/>
      <c r="N30" s="139"/>
    </row>
    <row r="31" spans="2:14" ht="15" customHeight="1" x14ac:dyDescent="0.3">
      <c r="B31" s="36">
        <v>2028</v>
      </c>
      <c r="C31" s="66">
        <v>80632.430089919173</v>
      </c>
      <c r="D31" s="65">
        <v>65473.533233014372</v>
      </c>
      <c r="E31" s="105">
        <v>81.2</v>
      </c>
      <c r="F31" s="66">
        <v>2077.4498146516817</v>
      </c>
      <c r="G31" s="47">
        <v>1672.6274628131218</v>
      </c>
      <c r="H31" s="50">
        <v>80.513495489351456</v>
      </c>
      <c r="I31" s="66">
        <v>82709.879904570858</v>
      </c>
      <c r="J31" s="66">
        <v>67146.160695827493</v>
      </c>
      <c r="K31" s="50">
        <v>81.182756852385111</v>
      </c>
      <c r="L31" s="53"/>
      <c r="M31" s="139"/>
      <c r="N31" s="139"/>
    </row>
    <row r="32" spans="2:14" ht="15" customHeight="1" x14ac:dyDescent="0.3">
      <c r="B32" s="38">
        <v>2029</v>
      </c>
      <c r="C32" s="61">
        <v>83229.486117771419</v>
      </c>
      <c r="D32" s="62">
        <v>67582.342727630399</v>
      </c>
      <c r="E32" s="63">
        <v>81.2</v>
      </c>
      <c r="F32" s="61">
        <v>2144.3615219843891</v>
      </c>
      <c r="G32" s="45">
        <v>1726.5004172782897</v>
      </c>
      <c r="H32" s="63">
        <v>80.51349548935147</v>
      </c>
      <c r="I32" s="61">
        <v>85373.847639755812</v>
      </c>
      <c r="J32" s="61">
        <v>69308.843144908693</v>
      </c>
      <c r="K32" s="63">
        <v>81.182756852385126</v>
      </c>
      <c r="L32" s="53"/>
      <c r="M32" s="139"/>
      <c r="N32" s="139"/>
    </row>
    <row r="33" spans="2:14" ht="10.35" customHeight="1" x14ac:dyDescent="0.3">
      <c r="B33" s="36"/>
      <c r="C33" s="64"/>
      <c r="D33" s="65"/>
      <c r="E33" s="50"/>
      <c r="F33" s="66"/>
      <c r="G33" s="47"/>
      <c r="H33" s="50"/>
      <c r="I33" s="66"/>
      <c r="J33" s="66"/>
      <c r="K33" s="50"/>
      <c r="L33" s="53"/>
      <c r="M33" s="139"/>
      <c r="N33" s="139"/>
    </row>
    <row r="34" spans="2:14" ht="15" customHeight="1" x14ac:dyDescent="0.3">
      <c r="B34" s="36">
        <v>2030</v>
      </c>
      <c r="C34" s="66">
        <v>85854.799718755952</v>
      </c>
      <c r="D34" s="65">
        <v>69799.952171348588</v>
      </c>
      <c r="E34" s="50">
        <v>81.3</v>
      </c>
      <c r="F34" s="66">
        <v>2212.0012700074335</v>
      </c>
      <c r="G34" s="47">
        <v>1783.152842681329</v>
      </c>
      <c r="H34" s="50">
        <v>80.612650040446709</v>
      </c>
      <c r="I34" s="66">
        <v>88066.800988763382</v>
      </c>
      <c r="J34" s="66">
        <v>71583.105014029919</v>
      </c>
      <c r="K34" s="50">
        <v>81.282735616981654</v>
      </c>
      <c r="L34" s="53"/>
      <c r="M34" s="139"/>
      <c r="N34" s="139"/>
    </row>
    <row r="35" spans="2:14" ht="15" customHeight="1" x14ac:dyDescent="0.3">
      <c r="B35" s="38">
        <v>2031</v>
      </c>
      <c r="C35" s="61">
        <v>87804.910340908827</v>
      </c>
      <c r="D35" s="62">
        <v>71590.619702227064</v>
      </c>
      <c r="E35" s="63">
        <v>81.533731341756834</v>
      </c>
      <c r="F35" s="61">
        <v>2262.2447879818255</v>
      </c>
      <c r="G35" s="45">
        <v>1828.8983453450655</v>
      </c>
      <c r="H35" s="63">
        <v>80.844405303134621</v>
      </c>
      <c r="I35" s="61">
        <v>90067.155128890648</v>
      </c>
      <c r="J35" s="61">
        <v>73419.518047572128</v>
      </c>
      <c r="K35" s="63">
        <v>81.516417324945024</v>
      </c>
      <c r="L35" s="53"/>
      <c r="M35" s="139"/>
      <c r="N35" s="139"/>
    </row>
    <row r="36" spans="2:14" ht="15" customHeight="1" x14ac:dyDescent="0.3">
      <c r="B36" s="36">
        <v>2032</v>
      </c>
      <c r="C36" s="66">
        <v>90036.151137797919</v>
      </c>
      <c r="D36" s="65">
        <v>73572.902945612426</v>
      </c>
      <c r="E36" s="50">
        <v>81.71484677639215</v>
      </c>
      <c r="F36" s="66">
        <v>2319.7314688963329</v>
      </c>
      <c r="G36" s="47">
        <v>1879.5389817707892</v>
      </c>
      <c r="H36" s="50">
        <v>81.023989499311497</v>
      </c>
      <c r="I36" s="66">
        <v>92355.882606694257</v>
      </c>
      <c r="J36" s="66">
        <v>75452.441927383217</v>
      </c>
      <c r="K36" s="50">
        <v>81.697494298987053</v>
      </c>
      <c r="L36" s="53"/>
      <c r="M36" s="139"/>
      <c r="N36" s="139"/>
    </row>
    <row r="37" spans="2:14" ht="15" customHeight="1" x14ac:dyDescent="0.3">
      <c r="B37" s="38">
        <v>2033</v>
      </c>
      <c r="C37" s="61">
        <v>92741.679931734325</v>
      </c>
      <c r="D37" s="62">
        <v>75914.6604109982</v>
      </c>
      <c r="E37" s="63">
        <v>81.856033303340823</v>
      </c>
      <c r="F37" s="61">
        <v>2389.4379168507112</v>
      </c>
      <c r="G37" s="45">
        <v>1939.362969486742</v>
      </c>
      <c r="H37" s="63">
        <v>81.163982366314428</v>
      </c>
      <c r="I37" s="61">
        <v>95131.11784858504</v>
      </c>
      <c r="J37" s="61">
        <v>77854.023380484941</v>
      </c>
      <c r="K37" s="63">
        <v>81.838650844407084</v>
      </c>
      <c r="L37" s="53"/>
    </row>
    <row r="38" spans="2:14" ht="15" customHeight="1" x14ac:dyDescent="0.3">
      <c r="B38" s="36">
        <v>2034</v>
      </c>
      <c r="C38" s="66">
        <v>95634.733295507249</v>
      </c>
      <c r="D38" s="65">
        <v>78388.83655547892</v>
      </c>
      <c r="E38" s="50">
        <v>81.966910822306332</v>
      </c>
      <c r="F38" s="66">
        <v>2463.9758312809854</v>
      </c>
      <c r="G38" s="47">
        <v>2002.5698068566978</v>
      </c>
      <c r="H38" s="50">
        <v>81.273922472510236</v>
      </c>
      <c r="I38" s="66">
        <v>98098.709126788235</v>
      </c>
      <c r="J38" s="66">
        <v>80391.40636233562</v>
      </c>
      <c r="K38" s="50">
        <v>81.94950481808408</v>
      </c>
      <c r="L38" s="53"/>
    </row>
    <row r="39" spans="2:14" ht="10.35" customHeight="1" x14ac:dyDescent="0.3">
      <c r="B39" s="39"/>
      <c r="C39" s="72"/>
      <c r="D39" s="68"/>
      <c r="E39" s="69"/>
      <c r="F39" s="72"/>
      <c r="G39" s="49"/>
      <c r="H39" s="69"/>
      <c r="I39" s="72"/>
      <c r="J39" s="72"/>
      <c r="K39" s="69"/>
      <c r="L39" s="53"/>
      <c r="M39" s="139"/>
      <c r="N39" s="139"/>
    </row>
    <row r="40" spans="2:14" ht="15" customHeight="1" x14ac:dyDescent="0.3">
      <c r="B40" s="38">
        <v>2035</v>
      </c>
      <c r="C40" s="61">
        <v>98466.568244398397</v>
      </c>
      <c r="D40" s="62">
        <v>80796.509051215704</v>
      </c>
      <c r="E40" s="63">
        <v>82.054762841612572</v>
      </c>
      <c r="F40" s="61">
        <v>2536.9364872247229</v>
      </c>
      <c r="G40" s="45">
        <v>2064.0777007944962</v>
      </c>
      <c r="H40" s="63">
        <v>81.361031747881484</v>
      </c>
      <c r="I40" s="61">
        <v>101003.50473162312</v>
      </c>
      <c r="J40" s="61">
        <v>82860.586752010204</v>
      </c>
      <c r="K40" s="63">
        <v>82.037338181659592</v>
      </c>
      <c r="L40" s="53"/>
    </row>
    <row r="41" spans="2:14" ht="15" customHeight="1" x14ac:dyDescent="0.3">
      <c r="B41" s="36">
        <v>2036</v>
      </c>
      <c r="C41" s="66">
        <v>101407.84635544618</v>
      </c>
      <c r="D41" s="65">
        <v>83281.293799082938</v>
      </c>
      <c r="E41" s="50">
        <v>82.125098591653753</v>
      </c>
      <c r="F41" s="66">
        <v>2612.716885506421</v>
      </c>
      <c r="G41" s="47">
        <v>2127.5555521221568</v>
      </c>
      <c r="H41" s="50">
        <v>81.430772845094324</v>
      </c>
      <c r="I41" s="66">
        <v>104020.5632409526</v>
      </c>
      <c r="J41" s="66">
        <v>85408.849351205092</v>
      </c>
      <c r="K41" s="50">
        <v>82.107658995620469</v>
      </c>
      <c r="L41" s="53"/>
    </row>
    <row r="42" spans="2:14" ht="15" customHeight="1" x14ac:dyDescent="0.3">
      <c r="B42" s="38">
        <v>2037</v>
      </c>
      <c r="C42" s="61">
        <v>104473.93552428381</v>
      </c>
      <c r="D42" s="62">
        <v>85858.856345283726</v>
      </c>
      <c r="E42" s="63">
        <v>82.182082941947556</v>
      </c>
      <c r="F42" s="61">
        <v>2691.712971428723</v>
      </c>
      <c r="G42" s="45">
        <v>2193.4035625930505</v>
      </c>
      <c r="H42" s="63">
        <v>81.487275421822673</v>
      </c>
      <c r="I42" s="61">
        <v>107165.64849571254</v>
      </c>
      <c r="J42" s="61">
        <v>88052.259907876782</v>
      </c>
      <c r="K42" s="63">
        <v>82.164631245057564</v>
      </c>
      <c r="L42" s="53"/>
    </row>
    <row r="43" spans="2:14" ht="15" customHeight="1" x14ac:dyDescent="0.3">
      <c r="B43" s="36">
        <v>2038</v>
      </c>
      <c r="C43" s="66">
        <v>107569.9926880064</v>
      </c>
      <c r="D43" s="65">
        <v>88453.582795148453</v>
      </c>
      <c r="E43" s="50">
        <v>82.228863816786941</v>
      </c>
      <c r="F43" s="66">
        <v>2771.4811661086278</v>
      </c>
      <c r="G43" s="47">
        <v>2259.690052785746</v>
      </c>
      <c r="H43" s="50">
        <v>81.533660788268108</v>
      </c>
      <c r="I43" s="66">
        <v>110341.47385411503</v>
      </c>
      <c r="J43" s="66">
        <v>90713.272847934204</v>
      </c>
      <c r="K43" s="50">
        <v>82.211402185789439</v>
      </c>
      <c r="L43" s="53"/>
    </row>
    <row r="44" spans="2:14" ht="15" customHeight="1" x14ac:dyDescent="0.3">
      <c r="B44" s="38">
        <v>2039</v>
      </c>
      <c r="C44" s="61">
        <v>110677.1532307997</v>
      </c>
      <c r="D44" s="62">
        <v>91051.682052305681</v>
      </c>
      <c r="E44" s="63">
        <v>82.267820769144478</v>
      </c>
      <c r="F44" s="61">
        <v>2851.5354331885183</v>
      </c>
      <c r="G44" s="45">
        <v>2326.0627068041226</v>
      </c>
      <c r="H44" s="63">
        <v>81.572288379498588</v>
      </c>
      <c r="I44" s="61">
        <v>113528.68866398821</v>
      </c>
      <c r="J44" s="61">
        <v>93377.744759109803</v>
      </c>
      <c r="K44" s="63">
        <v>82.250350865480954</v>
      </c>
      <c r="L44" s="53"/>
    </row>
    <row r="45" spans="2:14" ht="10.35" customHeight="1" x14ac:dyDescent="0.3">
      <c r="B45" s="36"/>
      <c r="C45" s="64"/>
      <c r="D45" s="65"/>
      <c r="E45" s="50"/>
      <c r="F45" s="66"/>
      <c r="G45" s="47"/>
      <c r="H45" s="50"/>
      <c r="I45" s="66"/>
      <c r="J45" s="66"/>
      <c r="K45" s="50"/>
      <c r="L45" s="53"/>
      <c r="M45" s="139"/>
      <c r="N45" s="139"/>
    </row>
    <row r="46" spans="2:14" ht="15" customHeight="1" x14ac:dyDescent="0.3">
      <c r="B46" s="36">
        <v>2040</v>
      </c>
      <c r="C46" s="66">
        <v>113793.45864570324</v>
      </c>
      <c r="D46" s="65">
        <v>93652.87362963763</v>
      </c>
      <c r="E46" s="50">
        <v>82.300753263178805</v>
      </c>
      <c r="F46" s="66">
        <v>2931.8253128234219</v>
      </c>
      <c r="G46" s="47">
        <v>2392.5143591504134</v>
      </c>
      <c r="H46" s="50">
        <v>81.604942446122806</v>
      </c>
      <c r="I46" s="66">
        <v>116725.28395852666</v>
      </c>
      <c r="J46" s="66">
        <v>96045.387988788047</v>
      </c>
      <c r="K46" s="50">
        <v>82.2832763661673</v>
      </c>
      <c r="L46" s="53"/>
    </row>
    <row r="47" spans="2:14" ht="15" customHeight="1" x14ac:dyDescent="0.3">
      <c r="B47" s="38">
        <v>2041</v>
      </c>
      <c r="C47" s="61">
        <v>116944.85037340347</v>
      </c>
      <c r="D47" s="62">
        <v>96279.552816235388</v>
      </c>
      <c r="E47" s="63">
        <v>82.3290230470311</v>
      </c>
      <c r="F47" s="61">
        <v>3013.0191718365359</v>
      </c>
      <c r="G47" s="45">
        <v>2459.6171337611422</v>
      </c>
      <c r="H47" s="63">
        <v>81.632973223397158</v>
      </c>
      <c r="I47" s="61">
        <v>119957.86954524001</v>
      </c>
      <c r="J47" s="61">
        <v>98739.169949996533</v>
      </c>
      <c r="K47" s="63">
        <v>82.311540146816938</v>
      </c>
      <c r="L47" s="53"/>
    </row>
    <row r="48" spans="2:14" ht="15" customHeight="1" x14ac:dyDescent="0.3">
      <c r="B48" s="36">
        <v>2042</v>
      </c>
      <c r="C48" s="66">
        <v>120208.0763629071</v>
      </c>
      <c r="D48" s="65">
        <v>98995.75251581434</v>
      </c>
      <c r="E48" s="50">
        <v>82.353661676564101</v>
      </c>
      <c r="F48" s="66">
        <v>3097.0943785430791</v>
      </c>
      <c r="G48" s="47">
        <v>2529.0068548845111</v>
      </c>
      <c r="H48" s="50">
        <v>81.657403545906632</v>
      </c>
      <c r="I48" s="66">
        <v>123305.17074145019</v>
      </c>
      <c r="J48" s="66">
        <v>101524.75937069886</v>
      </c>
      <c r="K48" s="50">
        <v>82.336173544237553</v>
      </c>
      <c r="L48" s="53"/>
    </row>
    <row r="49" spans="2:12" ht="15" customHeight="1" x14ac:dyDescent="0.3">
      <c r="B49" s="38">
        <v>2043</v>
      </c>
      <c r="C49" s="61">
        <v>123649.42135301369</v>
      </c>
      <c r="D49" s="62">
        <v>101856.76929868439</v>
      </c>
      <c r="E49" s="63">
        <v>82.375451647191923</v>
      </c>
      <c r="F49" s="61">
        <v>3185.7587224537961</v>
      </c>
      <c r="G49" s="45">
        <v>2602.0961629804533</v>
      </c>
      <c r="H49" s="63">
        <v>81.679009293466422</v>
      </c>
      <c r="I49" s="61">
        <v>126835.18007546749</v>
      </c>
      <c r="J49" s="61">
        <v>104458.86546166484</v>
      </c>
      <c r="K49" s="63">
        <v>82.357958887677185</v>
      </c>
      <c r="L49" s="53"/>
    </row>
    <row r="50" spans="2:12" ht="15" customHeight="1" x14ac:dyDescent="0.3">
      <c r="B50" s="36">
        <v>2044</v>
      </c>
      <c r="C50" s="66">
        <v>127220.84093641277</v>
      </c>
      <c r="D50" s="65">
        <v>104823.59607970041</v>
      </c>
      <c r="E50" s="50">
        <v>82.394987572903318</v>
      </c>
      <c r="F50" s="66">
        <v>3277.7743660763663</v>
      </c>
      <c r="G50" s="47">
        <v>2677.8885588738617</v>
      </c>
      <c r="H50" s="50">
        <v>81.698380052907879</v>
      </c>
      <c r="I50" s="66">
        <v>130498.61530248914</v>
      </c>
      <c r="J50" s="66">
        <v>107501.48463857427</v>
      </c>
      <c r="K50" s="50">
        <v>82.377490664855955</v>
      </c>
      <c r="L50" s="53"/>
    </row>
    <row r="51" spans="2:12" ht="10.35" customHeight="1" x14ac:dyDescent="0.3">
      <c r="B51" s="39"/>
      <c r="C51" s="72"/>
      <c r="D51" s="68"/>
      <c r="E51" s="73"/>
      <c r="F51" s="72"/>
      <c r="G51" s="74"/>
      <c r="H51" s="73"/>
      <c r="I51" s="72"/>
      <c r="J51" s="72"/>
      <c r="K51" s="73"/>
      <c r="L51" s="53"/>
    </row>
    <row r="52" spans="2:12" ht="15" customHeight="1" x14ac:dyDescent="0.3">
      <c r="B52" s="106" t="s">
        <v>8</v>
      </c>
      <c r="C52" s="51"/>
      <c r="D52" s="75"/>
      <c r="E52" s="76"/>
      <c r="F52" s="51"/>
      <c r="G52" s="75"/>
      <c r="H52" s="76"/>
      <c r="I52" s="77"/>
      <c r="J52" s="77"/>
      <c r="K52" s="76"/>
      <c r="L52" s="53"/>
    </row>
    <row r="53" spans="2:12" ht="15" customHeight="1" x14ac:dyDescent="0.3">
      <c r="B53" s="36" t="s">
        <v>9</v>
      </c>
      <c r="C53" s="40">
        <f>RATE(2023-2010,,-C10,C23)</f>
        <v>-3.0958756386614706E-2</v>
      </c>
      <c r="D53" s="40">
        <f>RATE(2023-2010,,-D10,D23)</f>
        <v>-2.6687040886960996E-2</v>
      </c>
      <c r="E53" s="40"/>
      <c r="F53" s="40">
        <f t="shared" ref="F53:G53" si="0">RATE(2023-2010,,-F10,F23)</f>
        <v>-7.4329388887814287E-3</v>
      </c>
      <c r="G53" s="40">
        <f t="shared" si="0"/>
        <v>1.013382817929791E-4</v>
      </c>
      <c r="H53" s="40"/>
      <c r="I53" s="40">
        <f t="shared" ref="I53:J53" si="1">RATE(2023-2010,,-I10,I23)</f>
        <v>-3.0455347864234907E-2</v>
      </c>
      <c r="J53" s="40">
        <f t="shared" si="1"/>
        <v>-2.613016226625688E-2</v>
      </c>
      <c r="K53" s="40"/>
      <c r="L53" s="53"/>
    </row>
    <row r="54" spans="2:12" ht="15" customHeight="1" x14ac:dyDescent="0.3">
      <c r="B54" s="38" t="s">
        <v>2</v>
      </c>
      <c r="C54" s="41">
        <f>RATE(2024-2023,,-C23,C26)</f>
        <v>6.3593363826145929E-2</v>
      </c>
      <c r="D54" s="41">
        <f>RATE(2024-2023,,-D23,D26)</f>
        <v>6.7671628676500215E-2</v>
      </c>
      <c r="E54" s="41"/>
      <c r="F54" s="41">
        <f t="shared" ref="F54:G54" si="2">RATE(2024-2023,,-F23,F26)</f>
        <v>6.3593363826145874E-2</v>
      </c>
      <c r="G54" s="41">
        <f t="shared" si="2"/>
        <v>6.7671628676500062E-2</v>
      </c>
      <c r="H54" s="41"/>
      <c r="I54" s="41">
        <f t="shared" ref="I54:J54" si="3">RATE(2024-2023,,-I23,I26)</f>
        <v>6.3593363826145971E-2</v>
      </c>
      <c r="J54" s="41">
        <f t="shared" si="3"/>
        <v>6.7671628676500242E-2</v>
      </c>
      <c r="K54" s="41"/>
      <c r="L54" s="53"/>
    </row>
    <row r="55" spans="2:12" ht="15" customHeight="1" x14ac:dyDescent="0.3">
      <c r="B55" s="36" t="s">
        <v>3</v>
      </c>
      <c r="C55" s="40">
        <f>RATE(2034-2024,,-C26,C38)</f>
        <v>3.2322997250127619E-2</v>
      </c>
      <c r="D55" s="40">
        <f>RATE(2034-2024,,-D26,D38)</f>
        <v>3.3548728857134891E-2</v>
      </c>
      <c r="E55" s="40"/>
      <c r="F55" s="40">
        <f t="shared" ref="F55:G55" si="4">RATE(2034-2024,,-F26,F38)</f>
        <v>3.2322997250270075E-2</v>
      </c>
      <c r="G55" s="40">
        <f t="shared" si="4"/>
        <v>3.3548728857134794E-2</v>
      </c>
      <c r="H55" s="40"/>
      <c r="I55" s="40">
        <f t="shared" ref="I55:J55" si="5">RATE(2034-2024,,-I26,I38)</f>
        <v>3.2322997250127612E-2</v>
      </c>
      <c r="J55" s="40">
        <f t="shared" si="5"/>
        <v>3.3548728857134884E-2</v>
      </c>
      <c r="K55" s="40"/>
      <c r="L55" s="53"/>
    </row>
    <row r="56" spans="2:12" ht="15" customHeight="1" x14ac:dyDescent="0.3">
      <c r="B56" s="38" t="s">
        <v>4</v>
      </c>
      <c r="C56" s="41">
        <f>RATE(2044-2024,,-C26,C50)</f>
        <v>3.0635106402080968E-2</v>
      </c>
      <c r="D56" s="41">
        <f>RATE(2044-2024,,-D26,D50)</f>
        <v>3.1515410047799668E-2</v>
      </c>
      <c r="E56" s="41"/>
      <c r="F56" s="41">
        <f t="shared" ref="F56:G56" si="6">RATE(2044-2024,,-F26,F50)</f>
        <v>3.0635106402081135E-2</v>
      </c>
      <c r="G56" s="41">
        <f t="shared" si="6"/>
        <v>3.151541004779964E-2</v>
      </c>
      <c r="H56" s="41"/>
      <c r="I56" s="41">
        <f t="shared" ref="I56:J56" si="7">RATE(2044-2024,,-I26,I50)</f>
        <v>3.0635106402081089E-2</v>
      </c>
      <c r="J56" s="41">
        <f t="shared" si="7"/>
        <v>3.1515410047799799E-2</v>
      </c>
      <c r="K56" s="41"/>
      <c r="L56" s="53"/>
    </row>
    <row r="57" spans="2:12" x14ac:dyDescent="0.3">
      <c r="B57" s="27" t="s">
        <v>41</v>
      </c>
      <c r="C57" s="26"/>
      <c r="D57" s="26"/>
      <c r="E57" s="26"/>
      <c r="F57" s="26"/>
      <c r="G57" s="26"/>
      <c r="H57" s="26"/>
      <c r="I57" s="26"/>
      <c r="J57" s="28"/>
      <c r="K57" s="26"/>
    </row>
    <row r="58" spans="2:12" ht="14.4" x14ac:dyDescent="0.3">
      <c r="B58" s="33"/>
      <c r="C58" s="33"/>
      <c r="D58" s="33"/>
      <c r="E58" s="33"/>
      <c r="F58" s="33"/>
      <c r="G58" s="33"/>
      <c r="H58" s="33"/>
      <c r="I58" s="33"/>
    </row>
    <row r="59" spans="2:12" ht="14.4" x14ac:dyDescent="0.3">
      <c r="B59" s="33"/>
      <c r="C59" s="33"/>
      <c r="D59" s="33"/>
      <c r="E59" s="33"/>
      <c r="F59" s="33"/>
      <c r="G59" s="33"/>
      <c r="H59" s="33"/>
      <c r="I59" s="33"/>
    </row>
  </sheetData>
  <printOptions horizontalCentered="1"/>
  <pageMargins left="0.7" right="0.7" top="0.75" bottom="0.75" header="0.3" footer="0.3"/>
  <pageSetup scale="73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P64"/>
  <sheetViews>
    <sheetView showGridLines="0" zoomScale="70" zoomScaleNormal="70" workbookViewId="0">
      <pane ySplit="10" topLeftCell="A22" activePane="bottomLeft" state="frozen"/>
      <selection pane="bottomLeft" activeCell="Q1" sqref="Q1"/>
    </sheetView>
  </sheetViews>
  <sheetFormatPr defaultColWidth="9.109375" defaultRowHeight="14.4" x14ac:dyDescent="0.3"/>
  <cols>
    <col min="1" max="1" width="9.109375" style="3"/>
    <col min="2" max="2" width="17.44140625" style="10" customWidth="1"/>
    <col min="3" max="5" width="11.5546875" style="10" customWidth="1"/>
    <col min="6" max="9" width="9.5546875" style="10" customWidth="1"/>
    <col min="10" max="11" width="12" style="10" customWidth="1"/>
    <col min="12" max="12" width="11.44140625" style="10" bestFit="1" customWidth="1"/>
    <col min="13" max="13" width="7.88671875" style="10" bestFit="1" customWidth="1"/>
    <col min="14" max="14" width="12.21875" style="10" customWidth="1"/>
    <col min="15" max="15" width="9.109375" style="10"/>
    <col min="16" max="16384" width="9.109375" style="3"/>
  </cols>
  <sheetData>
    <row r="1" spans="2:16" ht="18" x14ac:dyDescent="0.35">
      <c r="B1" s="8" t="s">
        <v>42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P1" s="1"/>
    </row>
    <row r="2" spans="2:16" ht="12" customHeight="1" x14ac:dyDescent="0.3">
      <c r="B2" s="9"/>
      <c r="C2" s="9"/>
      <c r="D2" s="9"/>
      <c r="E2" s="9"/>
      <c r="F2" s="9"/>
      <c r="G2" s="9"/>
      <c r="H2" s="9"/>
      <c r="I2" s="9"/>
      <c r="J2" s="9"/>
      <c r="P2" s="4"/>
    </row>
    <row r="3" spans="2:16" ht="21" x14ac:dyDescent="0.4">
      <c r="B3" s="12" t="s">
        <v>34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6" ht="27" customHeight="1" x14ac:dyDescent="0.4">
      <c r="B4" s="12" t="s">
        <v>43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2.6" customHeight="1" x14ac:dyDescent="0.4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6" s="108" customFormat="1" ht="18" customHeight="1" x14ac:dyDescent="0.3">
      <c r="B6" s="109"/>
      <c r="C6" s="110" t="s">
        <v>44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07"/>
    </row>
    <row r="7" spans="2:16" s="108" customFormat="1" ht="15.6" customHeight="1" x14ac:dyDescent="0.3">
      <c r="B7" s="109"/>
      <c r="C7" s="109"/>
      <c r="D7" s="109"/>
      <c r="E7" s="109"/>
      <c r="F7" s="110" t="s">
        <v>45</v>
      </c>
      <c r="G7" s="110"/>
      <c r="H7" s="110"/>
      <c r="I7" s="111" t="s">
        <v>46</v>
      </c>
      <c r="J7" s="112"/>
      <c r="K7" s="112"/>
      <c r="L7" s="110" t="s">
        <v>47</v>
      </c>
      <c r="M7" s="110"/>
      <c r="N7" s="110"/>
      <c r="O7" s="107"/>
    </row>
    <row r="8" spans="2:16" ht="29.4" customHeight="1" x14ac:dyDescent="0.3">
      <c r="B8" s="125" t="s">
        <v>48</v>
      </c>
      <c r="C8" s="122" t="s">
        <v>49</v>
      </c>
      <c r="D8" s="122" t="s">
        <v>50</v>
      </c>
      <c r="E8" s="122" t="s">
        <v>51</v>
      </c>
      <c r="F8" s="44" t="s">
        <v>52</v>
      </c>
      <c r="G8" s="44" t="s">
        <v>53</v>
      </c>
      <c r="H8" s="44" t="s">
        <v>12</v>
      </c>
      <c r="I8" s="44" t="s">
        <v>52</v>
      </c>
      <c r="J8" s="44" t="s">
        <v>53</v>
      </c>
      <c r="K8" s="44" t="s">
        <v>12</v>
      </c>
      <c r="L8" s="44" t="s">
        <v>54</v>
      </c>
      <c r="M8" s="44" t="s">
        <v>53</v>
      </c>
      <c r="N8" s="43" t="s">
        <v>12</v>
      </c>
      <c r="O8" s="42"/>
      <c r="P8" s="108"/>
    </row>
    <row r="9" spans="2:16" ht="15" customHeight="1" x14ac:dyDescent="0.3">
      <c r="B9" s="31" t="s">
        <v>0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42"/>
      <c r="P9" s="108"/>
    </row>
    <row r="10" spans="2:16" ht="15" customHeight="1" x14ac:dyDescent="0.3">
      <c r="B10" s="35">
        <v>2010</v>
      </c>
      <c r="C10" s="47">
        <v>440</v>
      </c>
      <c r="D10" s="47">
        <v>92</v>
      </c>
      <c r="E10" s="47">
        <v>82</v>
      </c>
      <c r="F10" s="47">
        <v>144</v>
      </c>
      <c r="G10" s="47">
        <v>28</v>
      </c>
      <c r="H10" s="47">
        <f t="shared" ref="H10" si="0">F10+G10</f>
        <v>172</v>
      </c>
      <c r="I10" s="47">
        <v>99</v>
      </c>
      <c r="J10" s="47">
        <v>1728</v>
      </c>
      <c r="K10" s="47">
        <f t="shared" ref="K10" si="1">I10+J10</f>
        <v>1827</v>
      </c>
      <c r="L10" s="47">
        <f>(C10+D10+E10+F10+I10)</f>
        <v>857</v>
      </c>
      <c r="M10" s="47">
        <f>+G10+J10</f>
        <v>1756</v>
      </c>
      <c r="N10" s="47">
        <f t="shared" ref="N10" si="2">L10+M10</f>
        <v>2613</v>
      </c>
      <c r="O10" s="42"/>
      <c r="P10" s="108"/>
    </row>
    <row r="11" spans="2:16" ht="15" customHeight="1" x14ac:dyDescent="0.3">
      <c r="B11" s="34">
        <v>2011</v>
      </c>
      <c r="C11" s="45">
        <v>447</v>
      </c>
      <c r="D11" s="45">
        <v>94</v>
      </c>
      <c r="E11" s="45">
        <v>67</v>
      </c>
      <c r="F11" s="45">
        <v>113</v>
      </c>
      <c r="G11" s="45">
        <v>27</v>
      </c>
      <c r="H11" s="45">
        <f t="shared" ref="H11:H21" si="3">F11+G11</f>
        <v>140</v>
      </c>
      <c r="I11" s="45">
        <v>135</v>
      </c>
      <c r="J11" s="45">
        <v>1683</v>
      </c>
      <c r="K11" s="45">
        <f t="shared" ref="K11:K21" si="4">I11+J11</f>
        <v>1818</v>
      </c>
      <c r="L11" s="45">
        <f>SUM(C11:F11,I11)</f>
        <v>856</v>
      </c>
      <c r="M11" s="45">
        <f>+G11+J11</f>
        <v>1710</v>
      </c>
      <c r="N11" s="45">
        <f t="shared" ref="N11:N21" si="5">L11+M11</f>
        <v>2566</v>
      </c>
      <c r="O11" s="42"/>
      <c r="P11" s="108"/>
    </row>
    <row r="12" spans="2:16" ht="15" customHeight="1" x14ac:dyDescent="0.3">
      <c r="B12" s="35">
        <v>2012</v>
      </c>
      <c r="C12" s="47">
        <v>394</v>
      </c>
      <c r="D12" s="47">
        <v>90</v>
      </c>
      <c r="E12" s="47">
        <v>55</v>
      </c>
      <c r="F12" s="47">
        <v>115</v>
      </c>
      <c r="G12" s="47">
        <v>23</v>
      </c>
      <c r="H12" s="47">
        <f t="shared" si="3"/>
        <v>138</v>
      </c>
      <c r="I12" s="47">
        <v>104</v>
      </c>
      <c r="J12" s="47">
        <v>1559</v>
      </c>
      <c r="K12" s="47">
        <f t="shared" si="4"/>
        <v>1663</v>
      </c>
      <c r="L12" s="47">
        <f t="shared" ref="L12:L21" si="6">+C12+D12+E12+F12+I12</f>
        <v>758</v>
      </c>
      <c r="M12" s="47">
        <f t="shared" ref="M12:M21" si="7">+J12+G12</f>
        <v>1582</v>
      </c>
      <c r="N12" s="47">
        <f t="shared" si="5"/>
        <v>2340</v>
      </c>
      <c r="O12" s="42"/>
      <c r="P12" s="108"/>
    </row>
    <row r="13" spans="2:16" ht="15" customHeight="1" x14ac:dyDescent="0.3">
      <c r="B13" s="34">
        <v>2013</v>
      </c>
      <c r="C13" s="45">
        <v>337</v>
      </c>
      <c r="D13" s="45">
        <v>94</v>
      </c>
      <c r="E13" s="45">
        <v>52</v>
      </c>
      <c r="F13" s="45">
        <v>37</v>
      </c>
      <c r="G13" s="45">
        <v>0</v>
      </c>
      <c r="H13" s="45">
        <f t="shared" si="3"/>
        <v>37</v>
      </c>
      <c r="I13" s="45">
        <v>51</v>
      </c>
      <c r="J13" s="45">
        <v>1642</v>
      </c>
      <c r="K13" s="45">
        <f t="shared" si="4"/>
        <v>1693</v>
      </c>
      <c r="L13" s="45">
        <f t="shared" si="6"/>
        <v>571</v>
      </c>
      <c r="M13" s="45">
        <f t="shared" si="7"/>
        <v>1642</v>
      </c>
      <c r="N13" s="45">
        <f t="shared" si="5"/>
        <v>2213</v>
      </c>
      <c r="O13" s="42"/>
      <c r="P13" s="108"/>
    </row>
    <row r="14" spans="2:16" ht="15" customHeight="1" x14ac:dyDescent="0.3">
      <c r="B14" s="35">
        <v>2014</v>
      </c>
      <c r="C14" s="47">
        <v>321</v>
      </c>
      <c r="D14" s="47">
        <v>90</v>
      </c>
      <c r="E14" s="47">
        <v>56</v>
      </c>
      <c r="F14" s="47">
        <v>32</v>
      </c>
      <c r="G14" s="47">
        <v>0</v>
      </c>
      <c r="H14" s="47">
        <f t="shared" si="3"/>
        <v>32</v>
      </c>
      <c r="I14" s="47">
        <v>56</v>
      </c>
      <c r="J14" s="47">
        <v>1602</v>
      </c>
      <c r="K14" s="47">
        <f t="shared" si="4"/>
        <v>1658</v>
      </c>
      <c r="L14" s="47">
        <f t="shared" si="6"/>
        <v>555</v>
      </c>
      <c r="M14" s="47">
        <f t="shared" si="7"/>
        <v>1602</v>
      </c>
      <c r="N14" s="47">
        <f t="shared" si="5"/>
        <v>2157</v>
      </c>
      <c r="O14" s="42"/>
      <c r="P14" s="108"/>
    </row>
    <row r="15" spans="2:16" ht="15" customHeight="1" x14ac:dyDescent="0.3">
      <c r="B15" s="34">
        <v>2015</v>
      </c>
      <c r="C15" s="45">
        <v>346</v>
      </c>
      <c r="D15" s="45">
        <v>68</v>
      </c>
      <c r="E15" s="45">
        <v>13</v>
      </c>
      <c r="F15" s="45">
        <v>32</v>
      </c>
      <c r="G15" s="45">
        <v>0</v>
      </c>
      <c r="H15" s="45">
        <f t="shared" si="3"/>
        <v>32</v>
      </c>
      <c r="I15" s="45">
        <v>57</v>
      </c>
      <c r="J15" s="45">
        <v>1628</v>
      </c>
      <c r="K15" s="45">
        <f t="shared" si="4"/>
        <v>1685</v>
      </c>
      <c r="L15" s="45">
        <f t="shared" si="6"/>
        <v>516</v>
      </c>
      <c r="M15" s="45">
        <f t="shared" si="7"/>
        <v>1628</v>
      </c>
      <c r="N15" s="45">
        <f t="shared" si="5"/>
        <v>2144</v>
      </c>
      <c r="O15" s="42"/>
      <c r="P15" s="108"/>
    </row>
    <row r="16" spans="2:16" ht="15" customHeight="1" x14ac:dyDescent="0.3">
      <c r="B16" s="35">
        <v>2016</v>
      </c>
      <c r="C16" s="47">
        <v>390</v>
      </c>
      <c r="D16" s="47">
        <v>55</v>
      </c>
      <c r="E16" s="47">
        <v>13</v>
      </c>
      <c r="F16" s="47">
        <v>59</v>
      </c>
      <c r="G16" s="47">
        <v>0</v>
      </c>
      <c r="H16" s="47">
        <f t="shared" si="3"/>
        <v>59</v>
      </c>
      <c r="I16" s="47">
        <v>40</v>
      </c>
      <c r="J16" s="47">
        <v>1637</v>
      </c>
      <c r="K16" s="47">
        <f t="shared" si="4"/>
        <v>1677</v>
      </c>
      <c r="L16" s="47">
        <f t="shared" si="6"/>
        <v>557</v>
      </c>
      <c r="M16" s="47">
        <f t="shared" si="7"/>
        <v>1637</v>
      </c>
      <c r="N16" s="47">
        <f t="shared" si="5"/>
        <v>2194</v>
      </c>
      <c r="O16" s="42"/>
      <c r="P16" s="108"/>
    </row>
    <row r="17" spans="2:16" ht="15" customHeight="1" x14ac:dyDescent="0.3">
      <c r="B17" s="38">
        <v>2017</v>
      </c>
      <c r="C17" s="45">
        <v>367</v>
      </c>
      <c r="D17" s="45">
        <v>65</v>
      </c>
      <c r="E17" s="45">
        <v>19</v>
      </c>
      <c r="F17" s="45">
        <v>26</v>
      </c>
      <c r="G17" s="45">
        <v>0</v>
      </c>
      <c r="H17" s="45">
        <f t="shared" si="3"/>
        <v>26</v>
      </c>
      <c r="I17" s="45">
        <v>65</v>
      </c>
      <c r="J17" s="45">
        <v>1644</v>
      </c>
      <c r="K17" s="45">
        <f t="shared" si="4"/>
        <v>1709</v>
      </c>
      <c r="L17" s="45">
        <f t="shared" si="6"/>
        <v>542</v>
      </c>
      <c r="M17" s="45">
        <f t="shared" si="7"/>
        <v>1644</v>
      </c>
      <c r="N17" s="45">
        <f t="shared" si="5"/>
        <v>2186</v>
      </c>
      <c r="O17" s="42"/>
      <c r="P17" s="108"/>
    </row>
    <row r="18" spans="2:16" ht="15" customHeight="1" x14ac:dyDescent="0.3">
      <c r="B18" s="36">
        <v>2018</v>
      </c>
      <c r="C18" s="47">
        <v>360</v>
      </c>
      <c r="D18" s="47">
        <v>77</v>
      </c>
      <c r="E18" s="47">
        <v>20</v>
      </c>
      <c r="F18" s="47">
        <v>11</v>
      </c>
      <c r="G18" s="47">
        <v>3</v>
      </c>
      <c r="H18" s="47">
        <f t="shared" si="3"/>
        <v>14</v>
      </c>
      <c r="I18" s="47">
        <v>54</v>
      </c>
      <c r="J18" s="47">
        <v>1795</v>
      </c>
      <c r="K18" s="47">
        <f t="shared" si="4"/>
        <v>1849</v>
      </c>
      <c r="L18" s="47">
        <f t="shared" si="6"/>
        <v>522</v>
      </c>
      <c r="M18" s="47">
        <f t="shared" si="7"/>
        <v>1798</v>
      </c>
      <c r="N18" s="47">
        <f t="shared" si="5"/>
        <v>2320</v>
      </c>
      <c r="O18" s="42"/>
      <c r="P18" s="108"/>
    </row>
    <row r="19" spans="2:16" ht="15" customHeight="1" x14ac:dyDescent="0.3">
      <c r="B19" s="38">
        <v>2019</v>
      </c>
      <c r="C19" s="45">
        <v>374</v>
      </c>
      <c r="D19" s="45">
        <v>72</v>
      </c>
      <c r="E19" s="45">
        <v>19</v>
      </c>
      <c r="F19" s="45">
        <v>11</v>
      </c>
      <c r="G19" s="45">
        <v>0</v>
      </c>
      <c r="H19" s="45">
        <f t="shared" si="3"/>
        <v>11</v>
      </c>
      <c r="I19" s="45">
        <v>39</v>
      </c>
      <c r="J19" s="45">
        <v>1846</v>
      </c>
      <c r="K19" s="45">
        <f t="shared" si="4"/>
        <v>1885</v>
      </c>
      <c r="L19" s="45">
        <f t="shared" si="6"/>
        <v>515</v>
      </c>
      <c r="M19" s="45">
        <f t="shared" si="7"/>
        <v>1846</v>
      </c>
      <c r="N19" s="45">
        <f t="shared" si="5"/>
        <v>2361</v>
      </c>
      <c r="O19" s="42"/>
      <c r="P19" s="108"/>
    </row>
    <row r="20" spans="2:16" ht="15" customHeight="1" x14ac:dyDescent="0.3">
      <c r="B20" s="130">
        <v>2020</v>
      </c>
      <c r="C20" s="128">
        <v>276</v>
      </c>
      <c r="D20" s="128">
        <v>74</v>
      </c>
      <c r="E20" s="128">
        <v>20</v>
      </c>
      <c r="F20" s="128">
        <v>11</v>
      </c>
      <c r="G20" s="128">
        <v>0</v>
      </c>
      <c r="H20" s="128">
        <f t="shared" si="3"/>
        <v>11</v>
      </c>
      <c r="I20" s="128">
        <v>40</v>
      </c>
      <c r="J20" s="128">
        <v>1434</v>
      </c>
      <c r="K20" s="128">
        <f t="shared" si="4"/>
        <v>1474</v>
      </c>
      <c r="L20" s="128">
        <f t="shared" si="6"/>
        <v>421</v>
      </c>
      <c r="M20" s="128">
        <f t="shared" si="7"/>
        <v>1434</v>
      </c>
      <c r="N20" s="128">
        <f t="shared" si="5"/>
        <v>1855</v>
      </c>
      <c r="O20" s="42"/>
      <c r="P20" s="108"/>
    </row>
    <row r="21" spans="2:16" ht="15" customHeight="1" x14ac:dyDescent="0.3">
      <c r="B21" s="38">
        <v>2021</v>
      </c>
      <c r="C21" s="45">
        <v>268</v>
      </c>
      <c r="D21" s="45">
        <v>69</v>
      </c>
      <c r="E21" s="45">
        <v>16</v>
      </c>
      <c r="F21" s="45">
        <v>10</v>
      </c>
      <c r="G21" s="45">
        <v>0</v>
      </c>
      <c r="H21" s="45">
        <f t="shared" si="3"/>
        <v>10</v>
      </c>
      <c r="I21" s="45">
        <v>38</v>
      </c>
      <c r="J21" s="45">
        <v>1406</v>
      </c>
      <c r="K21" s="45">
        <f t="shared" si="4"/>
        <v>1444</v>
      </c>
      <c r="L21" s="45">
        <f t="shared" si="6"/>
        <v>401</v>
      </c>
      <c r="M21" s="45">
        <f t="shared" si="7"/>
        <v>1406</v>
      </c>
      <c r="N21" s="45">
        <f t="shared" si="5"/>
        <v>1807</v>
      </c>
      <c r="O21" s="42"/>
      <c r="P21" s="108"/>
    </row>
    <row r="22" spans="2:16" ht="15" customHeight="1" x14ac:dyDescent="0.3">
      <c r="B22" s="36">
        <v>2022</v>
      </c>
      <c r="C22" s="140">
        <v>247</v>
      </c>
      <c r="D22" s="140">
        <v>59</v>
      </c>
      <c r="E22" s="140">
        <v>18</v>
      </c>
      <c r="F22" s="47">
        <v>3</v>
      </c>
      <c r="G22" s="47">
        <v>3</v>
      </c>
      <c r="H22" s="47">
        <f>F22+G22</f>
        <v>6</v>
      </c>
      <c r="I22" s="47">
        <v>49</v>
      </c>
      <c r="J22" s="47">
        <v>1623</v>
      </c>
      <c r="K22" s="47">
        <f>I22+J22</f>
        <v>1672</v>
      </c>
      <c r="L22" s="47">
        <f>+C22+D22+E22+F22+I22</f>
        <v>376</v>
      </c>
      <c r="M22" s="47">
        <f>+J22+G22</f>
        <v>1626</v>
      </c>
      <c r="N22" s="47">
        <f>L22+M22</f>
        <v>2002</v>
      </c>
      <c r="O22" s="42"/>
      <c r="P22" s="108"/>
    </row>
    <row r="23" spans="2:16" ht="15" customHeight="1" x14ac:dyDescent="0.3">
      <c r="B23" s="38" t="s">
        <v>1</v>
      </c>
      <c r="C23" s="142">
        <v>245</v>
      </c>
      <c r="D23" s="142">
        <v>57</v>
      </c>
      <c r="E23" s="142">
        <v>7</v>
      </c>
      <c r="F23" s="45">
        <v>3</v>
      </c>
      <c r="G23" s="45">
        <v>1</v>
      </c>
      <c r="H23" s="45">
        <f>F23+G23</f>
        <v>4</v>
      </c>
      <c r="I23" s="45">
        <v>24</v>
      </c>
      <c r="J23" s="45">
        <v>1435</v>
      </c>
      <c r="K23" s="45">
        <f>I23+J23</f>
        <v>1459</v>
      </c>
      <c r="L23" s="45">
        <f>C23+D23+E23+F23+I23</f>
        <v>336</v>
      </c>
      <c r="M23" s="45">
        <f>J23+G23</f>
        <v>1436</v>
      </c>
      <c r="N23" s="45">
        <f>L23+M23</f>
        <v>1772</v>
      </c>
      <c r="O23" s="42"/>
      <c r="P23" s="108"/>
    </row>
    <row r="24" spans="2:16" ht="10.95" customHeight="1" x14ac:dyDescent="0.3">
      <c r="B24" s="37"/>
      <c r="C24" s="141"/>
      <c r="D24" s="141"/>
      <c r="E24" s="141"/>
      <c r="F24" s="49"/>
      <c r="G24" s="49"/>
      <c r="H24" s="49"/>
      <c r="I24" s="49"/>
      <c r="J24" s="49"/>
      <c r="K24" s="49"/>
      <c r="L24" s="49"/>
      <c r="M24" s="49"/>
      <c r="N24" s="49"/>
      <c r="O24" s="42"/>
      <c r="P24" s="108"/>
    </row>
    <row r="25" spans="2:16" ht="12.9" customHeight="1" x14ac:dyDescent="0.3">
      <c r="B25" s="31" t="s">
        <v>7</v>
      </c>
      <c r="C25" s="140"/>
      <c r="D25" s="140"/>
      <c r="E25" s="140"/>
      <c r="F25" s="47"/>
      <c r="G25" s="47"/>
      <c r="H25" s="47"/>
      <c r="I25" s="47"/>
      <c r="J25" s="47"/>
      <c r="K25" s="47"/>
      <c r="L25" s="47"/>
      <c r="M25" s="47"/>
      <c r="N25" s="47"/>
      <c r="O25" s="42"/>
      <c r="P25" s="108"/>
    </row>
    <row r="26" spans="2:16" ht="15" customHeight="1" x14ac:dyDescent="0.3">
      <c r="B26" s="143">
        <v>2024</v>
      </c>
      <c r="C26" s="149">
        <v>240</v>
      </c>
      <c r="D26" s="149">
        <v>56</v>
      </c>
      <c r="E26" s="149">
        <v>7</v>
      </c>
      <c r="F26" s="146">
        <v>0</v>
      </c>
      <c r="G26" s="146">
        <v>1</v>
      </c>
      <c r="H26" s="146">
        <f>F26+G26</f>
        <v>1</v>
      </c>
      <c r="I26" s="146">
        <v>22</v>
      </c>
      <c r="J26" s="146">
        <v>1468</v>
      </c>
      <c r="K26" s="146">
        <f>I26+J26</f>
        <v>1490</v>
      </c>
      <c r="L26" s="146">
        <f>+C26+D26+E26+F26+I26</f>
        <v>325</v>
      </c>
      <c r="M26" s="146">
        <f>+J26+G26</f>
        <v>1469</v>
      </c>
      <c r="N26" s="146">
        <f>L26+M26</f>
        <v>1794</v>
      </c>
      <c r="O26" s="42"/>
      <c r="P26" s="108"/>
    </row>
    <row r="27" spans="2:16" ht="10.35" customHeight="1" x14ac:dyDescent="0.3">
      <c r="B27" s="36"/>
      <c r="C27" s="140"/>
      <c r="D27" s="140"/>
      <c r="E27" s="140"/>
      <c r="F27" s="47"/>
      <c r="G27" s="47"/>
      <c r="H27" s="47"/>
      <c r="I27" s="47"/>
      <c r="J27" s="47"/>
      <c r="K27" s="47"/>
      <c r="L27" s="47"/>
      <c r="M27" s="47"/>
      <c r="N27" s="47"/>
      <c r="O27" s="42"/>
      <c r="P27" s="108"/>
    </row>
    <row r="28" spans="2:16" ht="15" customHeight="1" x14ac:dyDescent="0.3">
      <c r="B28" s="38">
        <v>2025</v>
      </c>
      <c r="C28" s="142">
        <v>235.08097165991902</v>
      </c>
      <c r="D28" s="142">
        <v>54.692307692307686</v>
      </c>
      <c r="E28" s="142">
        <v>6.7165991902834001</v>
      </c>
      <c r="F28" s="45">
        <v>0</v>
      </c>
      <c r="G28" s="45">
        <v>1</v>
      </c>
      <c r="H28" s="45">
        <f>F28+G28</f>
        <v>1</v>
      </c>
      <c r="I28" s="45">
        <v>23</v>
      </c>
      <c r="J28" s="45">
        <v>1482</v>
      </c>
      <c r="K28" s="45">
        <f>I28+J28</f>
        <v>1505</v>
      </c>
      <c r="L28" s="45">
        <f>+C28+D28+E28+F28+I28</f>
        <v>319.4898785425101</v>
      </c>
      <c r="M28" s="45">
        <f>+J28+G28</f>
        <v>1483</v>
      </c>
      <c r="N28" s="45">
        <f>L28+M28</f>
        <v>1802.48987854251</v>
      </c>
      <c r="O28" s="42"/>
      <c r="P28" s="108"/>
    </row>
    <row r="29" spans="2:16" ht="15" customHeight="1" x14ac:dyDescent="0.3">
      <c r="B29" s="36">
        <v>2026</v>
      </c>
      <c r="C29" s="140">
        <v>230.12145748987854</v>
      </c>
      <c r="D29" s="140">
        <v>53.53846153846154</v>
      </c>
      <c r="E29" s="140">
        <v>6.5748987854251011</v>
      </c>
      <c r="F29" s="47">
        <v>0</v>
      </c>
      <c r="G29" s="47">
        <v>0</v>
      </c>
      <c r="H29" s="47">
        <f>F29+G29</f>
        <v>0</v>
      </c>
      <c r="I29" s="47">
        <v>23</v>
      </c>
      <c r="J29" s="47">
        <v>1497</v>
      </c>
      <c r="K29" s="47">
        <f>I29+J29</f>
        <v>1520</v>
      </c>
      <c r="L29" s="47">
        <f>+C29+D29+E29+F29+I29</f>
        <v>313.23481781376518</v>
      </c>
      <c r="M29" s="47">
        <f>+J29+G29</f>
        <v>1497</v>
      </c>
      <c r="N29" s="47">
        <f>L29+M29</f>
        <v>1810.2348178137652</v>
      </c>
      <c r="O29" s="42"/>
      <c r="P29" s="108"/>
    </row>
    <row r="30" spans="2:16" ht="15" customHeight="1" x14ac:dyDescent="0.3">
      <c r="B30" s="38">
        <v>2027</v>
      </c>
      <c r="C30" s="142">
        <v>225.16194331983806</v>
      </c>
      <c r="D30" s="142">
        <v>52.384615384615387</v>
      </c>
      <c r="E30" s="142">
        <v>6.433198380566802</v>
      </c>
      <c r="F30" s="45">
        <v>0</v>
      </c>
      <c r="G30" s="45">
        <v>0</v>
      </c>
      <c r="H30" s="45">
        <f>F30+G30</f>
        <v>0</v>
      </c>
      <c r="I30" s="45">
        <v>23</v>
      </c>
      <c r="J30" s="45">
        <v>1504</v>
      </c>
      <c r="K30" s="45">
        <f>I30+J30</f>
        <v>1527</v>
      </c>
      <c r="L30" s="45">
        <f>+C30+D30+E30+F30+I30</f>
        <v>306.97975708502025</v>
      </c>
      <c r="M30" s="45">
        <f>+J30+G30</f>
        <v>1504</v>
      </c>
      <c r="N30" s="45">
        <f>L30+M30</f>
        <v>1810.9797570850203</v>
      </c>
      <c r="O30" s="42"/>
      <c r="P30" s="108"/>
    </row>
    <row r="31" spans="2:16" ht="15" customHeight="1" x14ac:dyDescent="0.3">
      <c r="B31" s="36">
        <v>2028</v>
      </c>
      <c r="C31" s="140">
        <v>220.20242914979758</v>
      </c>
      <c r="D31" s="140">
        <v>51.230769230769234</v>
      </c>
      <c r="E31" s="140">
        <v>6.2914979757085021</v>
      </c>
      <c r="F31" s="47">
        <v>0</v>
      </c>
      <c r="G31" s="47">
        <v>0</v>
      </c>
      <c r="H31" s="47">
        <f>F31+G31</f>
        <v>0</v>
      </c>
      <c r="I31" s="47">
        <v>23</v>
      </c>
      <c r="J31" s="47">
        <v>1460</v>
      </c>
      <c r="K31" s="47">
        <f>I31+J31</f>
        <v>1483</v>
      </c>
      <c r="L31" s="47">
        <f>+C31+D31+E31+F31+I31</f>
        <v>300.72469635627533</v>
      </c>
      <c r="M31" s="47">
        <f>+J31+G31</f>
        <v>1460</v>
      </c>
      <c r="N31" s="47">
        <f>L31+M31</f>
        <v>1760.7246963562752</v>
      </c>
      <c r="O31" s="42"/>
      <c r="P31" s="108"/>
    </row>
    <row r="32" spans="2:16" ht="15" customHeight="1" x14ac:dyDescent="0.3">
      <c r="B32" s="38">
        <v>2029</v>
      </c>
      <c r="C32" s="142">
        <v>215.24291497975707</v>
      </c>
      <c r="D32" s="142">
        <v>50.076923076923073</v>
      </c>
      <c r="E32" s="142">
        <v>6.1497975708502022</v>
      </c>
      <c r="F32" s="45">
        <v>0</v>
      </c>
      <c r="G32" s="45">
        <v>0</v>
      </c>
      <c r="H32" s="45">
        <f>F32+G32</f>
        <v>0</v>
      </c>
      <c r="I32" s="45">
        <v>23</v>
      </c>
      <c r="J32" s="45">
        <v>1437</v>
      </c>
      <c r="K32" s="45">
        <f>I32+J32</f>
        <v>1460</v>
      </c>
      <c r="L32" s="45">
        <f>+C32+D32+E32+F32+I32</f>
        <v>294.46963562753035</v>
      </c>
      <c r="M32" s="45">
        <f>+J32+G32</f>
        <v>1437</v>
      </c>
      <c r="N32" s="45">
        <f>L32+M32</f>
        <v>1731.4696356275304</v>
      </c>
      <c r="O32" s="42"/>
      <c r="P32" s="108"/>
    </row>
    <row r="33" spans="2:16" ht="10.35" customHeight="1" x14ac:dyDescent="0.3">
      <c r="B33" s="36"/>
      <c r="C33" s="103"/>
      <c r="D33" s="103"/>
      <c r="E33" s="103"/>
      <c r="F33" s="48"/>
      <c r="G33" s="48"/>
      <c r="H33" s="48"/>
      <c r="I33" s="48"/>
      <c r="J33" s="48"/>
      <c r="K33" s="48"/>
      <c r="L33" s="48"/>
      <c r="M33" s="48"/>
      <c r="N33" s="48"/>
      <c r="O33" s="42"/>
      <c r="P33" s="108"/>
    </row>
    <row r="34" spans="2:16" ht="15" customHeight="1" x14ac:dyDescent="0.3">
      <c r="B34" s="36">
        <v>2030</v>
      </c>
      <c r="C34" s="103">
        <v>210.2834008097166</v>
      </c>
      <c r="D34" s="103">
        <v>48.92307692307692</v>
      </c>
      <c r="E34" s="103">
        <v>6.0080971659919031</v>
      </c>
      <c r="F34" s="48">
        <v>0</v>
      </c>
      <c r="G34" s="48">
        <v>0</v>
      </c>
      <c r="H34" s="48">
        <f>F34+G34</f>
        <v>0</v>
      </c>
      <c r="I34" s="48">
        <v>23</v>
      </c>
      <c r="J34" s="48">
        <v>1424</v>
      </c>
      <c r="K34" s="48">
        <f>I34+J34</f>
        <v>1447</v>
      </c>
      <c r="L34" s="48">
        <f>+C34+D34+E34+F34+I34</f>
        <v>288.21457489878543</v>
      </c>
      <c r="M34" s="48">
        <f>+J34+G34</f>
        <v>1424</v>
      </c>
      <c r="N34" s="48">
        <f>L34+M34</f>
        <v>1712.2145748987855</v>
      </c>
      <c r="O34" s="42"/>
      <c r="P34" s="108"/>
    </row>
    <row r="35" spans="2:16" ht="15" customHeight="1" x14ac:dyDescent="0.3">
      <c r="B35" s="38">
        <v>2031</v>
      </c>
      <c r="C35" s="102">
        <v>205.32388663967612</v>
      </c>
      <c r="D35" s="102">
        <v>47.769230769230774</v>
      </c>
      <c r="E35" s="102">
        <v>5.8663967611336032</v>
      </c>
      <c r="F35" s="46">
        <v>0</v>
      </c>
      <c r="G35" s="46">
        <v>0</v>
      </c>
      <c r="H35" s="46">
        <f t="shared" ref="H35" si="8">F35+G35</f>
        <v>0</v>
      </c>
      <c r="I35" s="46">
        <v>23</v>
      </c>
      <c r="J35" s="46">
        <v>1440</v>
      </c>
      <c r="K35" s="46">
        <f>I35+J35</f>
        <v>1463</v>
      </c>
      <c r="L35" s="46">
        <f>+C35+D35+E35+F35+I35</f>
        <v>281.95951417004051</v>
      </c>
      <c r="M35" s="46">
        <f>+J35+G35</f>
        <v>1440</v>
      </c>
      <c r="N35" s="46">
        <f t="shared" ref="N35" si="9">L35+M35</f>
        <v>1721.9595141700406</v>
      </c>
      <c r="O35" s="42"/>
      <c r="P35" s="108"/>
    </row>
    <row r="36" spans="2:16" ht="15" customHeight="1" x14ac:dyDescent="0.3">
      <c r="B36" s="36">
        <v>2032</v>
      </c>
      <c r="C36" s="103">
        <v>201.35627530364371</v>
      </c>
      <c r="D36" s="103">
        <v>46.846153846153847</v>
      </c>
      <c r="E36" s="103">
        <v>5.7530364372469638</v>
      </c>
      <c r="F36" s="48">
        <v>0</v>
      </c>
      <c r="G36" s="48">
        <v>0</v>
      </c>
      <c r="H36" s="48">
        <f>F36+G36</f>
        <v>0</v>
      </c>
      <c r="I36" s="48">
        <v>23</v>
      </c>
      <c r="J36" s="48">
        <v>1462</v>
      </c>
      <c r="K36" s="48">
        <f>I36+J36</f>
        <v>1485</v>
      </c>
      <c r="L36" s="48">
        <f>+C36+D36+E36+F36+I36</f>
        <v>276.9554655870445</v>
      </c>
      <c r="M36" s="48">
        <f>+J36+G36</f>
        <v>1462</v>
      </c>
      <c r="N36" s="48">
        <f>L36+M36</f>
        <v>1738.9554655870445</v>
      </c>
      <c r="O36" s="42"/>
      <c r="P36" s="108"/>
    </row>
    <row r="37" spans="2:16" ht="15" customHeight="1" x14ac:dyDescent="0.3">
      <c r="B37" s="38">
        <v>2033</v>
      </c>
      <c r="C37" s="102">
        <v>196.39676113360323</v>
      </c>
      <c r="D37" s="102">
        <v>45.692307692307693</v>
      </c>
      <c r="E37" s="102">
        <v>5.6113360323886639</v>
      </c>
      <c r="F37" s="46">
        <v>0</v>
      </c>
      <c r="G37" s="46">
        <v>0</v>
      </c>
      <c r="H37" s="46">
        <f>F37+G37</f>
        <v>0</v>
      </c>
      <c r="I37" s="46">
        <v>23</v>
      </c>
      <c r="J37" s="46">
        <v>1477</v>
      </c>
      <c r="K37" s="46">
        <f>I37+J37</f>
        <v>1500</v>
      </c>
      <c r="L37" s="46">
        <f>+C37+D37+E37+F37+I37</f>
        <v>270.70040485829963</v>
      </c>
      <c r="M37" s="46">
        <f>+J37+G37</f>
        <v>1477</v>
      </c>
      <c r="N37" s="46">
        <f>L37+M37</f>
        <v>1747.7004048582996</v>
      </c>
      <c r="O37" s="42"/>
      <c r="P37" s="108"/>
    </row>
    <row r="38" spans="2:16" ht="15" customHeight="1" x14ac:dyDescent="0.3">
      <c r="B38" s="36">
        <v>2034</v>
      </c>
      <c r="C38" s="103">
        <v>191.43724696356276</v>
      </c>
      <c r="D38" s="103">
        <v>44.53846153846154</v>
      </c>
      <c r="E38" s="103">
        <v>5.4696356275303648</v>
      </c>
      <c r="F38" s="48">
        <v>0</v>
      </c>
      <c r="G38" s="48">
        <v>0</v>
      </c>
      <c r="H38" s="48">
        <f>F38+G38</f>
        <v>0</v>
      </c>
      <c r="I38" s="48">
        <v>23</v>
      </c>
      <c r="J38" s="48">
        <v>1509</v>
      </c>
      <c r="K38" s="48">
        <f>I38+J38</f>
        <v>1532</v>
      </c>
      <c r="L38" s="48">
        <f>+C38+D38+E38+F38+I38</f>
        <v>264.44534412955466</v>
      </c>
      <c r="M38" s="48">
        <f>+J38+G38</f>
        <v>1509</v>
      </c>
      <c r="N38" s="48">
        <f>L38+M38</f>
        <v>1773.4453441295545</v>
      </c>
      <c r="O38" s="42"/>
      <c r="P38" s="108"/>
    </row>
    <row r="39" spans="2:16" ht="10.35" customHeight="1" x14ac:dyDescent="0.3">
      <c r="B39" s="39"/>
      <c r="C39" s="141"/>
      <c r="D39" s="141"/>
      <c r="E39" s="141"/>
      <c r="F39" s="49"/>
      <c r="G39" s="49"/>
      <c r="H39" s="49"/>
      <c r="I39" s="49"/>
      <c r="J39" s="49"/>
      <c r="K39" s="49"/>
      <c r="L39" s="49"/>
      <c r="M39" s="49"/>
      <c r="N39" s="49"/>
      <c r="O39" s="42"/>
      <c r="P39" s="108"/>
    </row>
    <row r="40" spans="2:16" ht="15" customHeight="1" x14ac:dyDescent="0.3">
      <c r="B40" s="38">
        <v>2035</v>
      </c>
      <c r="C40" s="102">
        <v>185.48582995951418</v>
      </c>
      <c r="D40" s="102">
        <v>43.153846153846153</v>
      </c>
      <c r="E40" s="102">
        <v>5.2995951417004052</v>
      </c>
      <c r="F40" s="46">
        <v>0</v>
      </c>
      <c r="G40" s="46">
        <v>0</v>
      </c>
      <c r="H40" s="46">
        <f t="shared" ref="H40" si="10">F40+G40</f>
        <v>0</v>
      </c>
      <c r="I40" s="46">
        <v>23</v>
      </c>
      <c r="J40" s="46">
        <v>1551</v>
      </c>
      <c r="K40" s="46">
        <f>I40+J40</f>
        <v>1574</v>
      </c>
      <c r="L40" s="46">
        <f>+C40+D40+E40+F40+I40</f>
        <v>256.9392712550607</v>
      </c>
      <c r="M40" s="46">
        <f>+J40+G40</f>
        <v>1551</v>
      </c>
      <c r="N40" s="46">
        <f t="shared" ref="N40" si="11">L40+M40</f>
        <v>1807.9392712550607</v>
      </c>
      <c r="O40" s="42"/>
      <c r="P40" s="108"/>
    </row>
    <row r="41" spans="2:16" ht="15" customHeight="1" x14ac:dyDescent="0.3">
      <c r="B41" s="36">
        <v>2036</v>
      </c>
      <c r="C41" s="103">
        <v>179.5344129554656</v>
      </c>
      <c r="D41" s="103">
        <v>41.769230769230774</v>
      </c>
      <c r="E41" s="103">
        <v>5.1295546558704457</v>
      </c>
      <c r="F41" s="48">
        <v>0</v>
      </c>
      <c r="G41" s="48">
        <v>0</v>
      </c>
      <c r="H41" s="48">
        <f t="shared" ref="H41:H46" si="12">F41+G41</f>
        <v>0</v>
      </c>
      <c r="I41" s="48">
        <v>23</v>
      </c>
      <c r="J41" s="48">
        <v>1591</v>
      </c>
      <c r="K41" s="48">
        <f>I41+J41</f>
        <v>1614</v>
      </c>
      <c r="L41" s="48">
        <f>+C41+D41+E41+F41+I41</f>
        <v>249.43319838056681</v>
      </c>
      <c r="M41" s="48">
        <f>+J41+G41</f>
        <v>1591</v>
      </c>
      <c r="N41" s="48">
        <f t="shared" ref="N41:N46" si="13">L41+M41</f>
        <v>1840.4331983805669</v>
      </c>
      <c r="O41" s="42"/>
      <c r="P41" s="108"/>
    </row>
    <row r="42" spans="2:16" ht="15" customHeight="1" x14ac:dyDescent="0.3">
      <c r="B42" s="38">
        <v>2037</v>
      </c>
      <c r="C42" s="102">
        <v>173.58299595141702</v>
      </c>
      <c r="D42" s="102">
        <v>40.384615384615387</v>
      </c>
      <c r="E42" s="102">
        <v>4.9595141700404861</v>
      </c>
      <c r="F42" s="46">
        <v>0</v>
      </c>
      <c r="G42" s="46">
        <v>0</v>
      </c>
      <c r="H42" s="46">
        <f t="shared" si="12"/>
        <v>0</v>
      </c>
      <c r="I42" s="46">
        <v>23</v>
      </c>
      <c r="J42" s="46">
        <v>1639</v>
      </c>
      <c r="K42" s="46">
        <f>I42+J42</f>
        <v>1662</v>
      </c>
      <c r="L42" s="46">
        <f>+C42+D42+E42+F42+I42</f>
        <v>241.92712550607288</v>
      </c>
      <c r="M42" s="46">
        <f>+J42+G42</f>
        <v>1639</v>
      </c>
      <c r="N42" s="46">
        <f t="shared" si="13"/>
        <v>1880.9271255060728</v>
      </c>
      <c r="O42" s="42"/>
      <c r="P42" s="108"/>
    </row>
    <row r="43" spans="2:16" ht="15" customHeight="1" x14ac:dyDescent="0.3">
      <c r="B43" s="36">
        <v>2038</v>
      </c>
      <c r="C43" s="103">
        <v>167.63157894736844</v>
      </c>
      <c r="D43" s="103">
        <v>39</v>
      </c>
      <c r="E43" s="103">
        <v>4.7894736842105265</v>
      </c>
      <c r="F43" s="48">
        <v>0</v>
      </c>
      <c r="G43" s="48">
        <v>0</v>
      </c>
      <c r="H43" s="48">
        <f t="shared" si="12"/>
        <v>0</v>
      </c>
      <c r="I43" s="48">
        <v>23</v>
      </c>
      <c r="J43" s="48">
        <v>1674</v>
      </c>
      <c r="K43" s="48">
        <f>I43+J43</f>
        <v>1697</v>
      </c>
      <c r="L43" s="48">
        <f>+C43+D43+E43+F43+I43</f>
        <v>234.42105263157896</v>
      </c>
      <c r="M43" s="48">
        <f>+J43+G43</f>
        <v>1674</v>
      </c>
      <c r="N43" s="48">
        <f t="shared" si="13"/>
        <v>1908.421052631579</v>
      </c>
      <c r="O43" s="42"/>
      <c r="P43" s="108"/>
    </row>
    <row r="44" spans="2:16" ht="15" customHeight="1" x14ac:dyDescent="0.3">
      <c r="B44" s="38">
        <v>2039</v>
      </c>
      <c r="C44" s="102">
        <v>161.68016194331983</v>
      </c>
      <c r="D44" s="102">
        <v>37.615384615384613</v>
      </c>
      <c r="E44" s="102">
        <v>4.619433198380567</v>
      </c>
      <c r="F44" s="46">
        <v>0</v>
      </c>
      <c r="G44" s="46">
        <v>0</v>
      </c>
      <c r="H44" s="46">
        <f t="shared" si="12"/>
        <v>0</v>
      </c>
      <c r="I44" s="46">
        <v>23</v>
      </c>
      <c r="J44" s="46">
        <v>1686</v>
      </c>
      <c r="K44" s="46">
        <f>I44+J44</f>
        <v>1709</v>
      </c>
      <c r="L44" s="46">
        <f>+C44+D44+E44+F44+I44</f>
        <v>226.91497975708501</v>
      </c>
      <c r="M44" s="46">
        <f>+J44+G44</f>
        <v>1686</v>
      </c>
      <c r="N44" s="46">
        <f t="shared" si="13"/>
        <v>1912.9149797570849</v>
      </c>
      <c r="O44" s="42"/>
      <c r="P44" s="108"/>
    </row>
    <row r="45" spans="2:16" ht="10.35" customHeight="1" x14ac:dyDescent="0.3">
      <c r="B45" s="36"/>
      <c r="C45" s="103"/>
      <c r="D45" s="103"/>
      <c r="E45" s="103"/>
      <c r="F45" s="48"/>
      <c r="G45" s="48"/>
      <c r="H45" s="48"/>
      <c r="I45" s="48"/>
      <c r="J45" s="48"/>
      <c r="K45" s="48"/>
      <c r="L45" s="48"/>
      <c r="M45" s="48"/>
      <c r="N45" s="48"/>
      <c r="O45" s="42"/>
      <c r="P45" s="108"/>
    </row>
    <row r="46" spans="2:16" ht="15" customHeight="1" x14ac:dyDescent="0.3">
      <c r="B46" s="36">
        <v>2040</v>
      </c>
      <c r="C46" s="103">
        <v>155.72874493927125</v>
      </c>
      <c r="D46" s="103">
        <v>36.230769230769234</v>
      </c>
      <c r="E46" s="103">
        <v>4.4493927125506074</v>
      </c>
      <c r="F46" s="48">
        <v>0</v>
      </c>
      <c r="G46" s="48">
        <v>0</v>
      </c>
      <c r="H46" s="48">
        <f t="shared" si="12"/>
        <v>0</v>
      </c>
      <c r="I46" s="48">
        <v>23</v>
      </c>
      <c r="J46" s="48">
        <v>1703</v>
      </c>
      <c r="K46" s="48">
        <f>I46+J46</f>
        <v>1726</v>
      </c>
      <c r="L46" s="48">
        <f>+C46+D46+E46+F46+I46</f>
        <v>219.40890688259108</v>
      </c>
      <c r="M46" s="48">
        <f>+J46+G46</f>
        <v>1703</v>
      </c>
      <c r="N46" s="48">
        <f t="shared" si="13"/>
        <v>1922.4089068825911</v>
      </c>
      <c r="O46" s="42"/>
      <c r="P46" s="108"/>
    </row>
    <row r="47" spans="2:16" ht="15" customHeight="1" x14ac:dyDescent="0.3">
      <c r="B47" s="38">
        <v>2041</v>
      </c>
      <c r="C47" s="102">
        <v>149.77732793522267</v>
      </c>
      <c r="D47" s="102">
        <v>34.846153846153847</v>
      </c>
      <c r="E47" s="102">
        <v>4.2793522267206479</v>
      </c>
      <c r="F47" s="46">
        <v>0</v>
      </c>
      <c r="G47" s="46">
        <v>0</v>
      </c>
      <c r="H47" s="46">
        <f t="shared" ref="H47:H49" si="14">F47+G47</f>
        <v>0</v>
      </c>
      <c r="I47" s="46">
        <v>23</v>
      </c>
      <c r="J47" s="46">
        <v>1723</v>
      </c>
      <c r="K47" s="46">
        <f>I47+J47</f>
        <v>1746</v>
      </c>
      <c r="L47" s="46">
        <f>+C47+D47+E47+F47+I47</f>
        <v>211.90283400809716</v>
      </c>
      <c r="M47" s="46">
        <f>+J47+G47</f>
        <v>1723</v>
      </c>
      <c r="N47" s="46">
        <f t="shared" ref="N47:N49" si="15">L47+M47</f>
        <v>1934.9028340080972</v>
      </c>
      <c r="O47" s="42"/>
      <c r="P47" s="108"/>
    </row>
    <row r="48" spans="2:16" ht="15" customHeight="1" x14ac:dyDescent="0.3">
      <c r="B48" s="36">
        <v>2042</v>
      </c>
      <c r="C48" s="103">
        <v>143.82591093117409</v>
      </c>
      <c r="D48" s="103">
        <v>33.46153846153846</v>
      </c>
      <c r="E48" s="103">
        <v>4.1093117408906883</v>
      </c>
      <c r="F48" s="48">
        <v>0</v>
      </c>
      <c r="G48" s="48">
        <v>0</v>
      </c>
      <c r="H48" s="48">
        <f t="shared" si="14"/>
        <v>0</v>
      </c>
      <c r="I48" s="48">
        <v>23</v>
      </c>
      <c r="J48" s="48">
        <v>1754</v>
      </c>
      <c r="K48" s="48">
        <f>I48+J48</f>
        <v>1777</v>
      </c>
      <c r="L48" s="48">
        <f>+C48+D48+E48+F48+I48</f>
        <v>204.39676113360323</v>
      </c>
      <c r="M48" s="48">
        <f>+J48+G48</f>
        <v>1754</v>
      </c>
      <c r="N48" s="48">
        <f t="shared" si="15"/>
        <v>1958.3967611336031</v>
      </c>
      <c r="O48" s="42"/>
      <c r="P48" s="108"/>
    </row>
    <row r="49" spans="2:16" ht="15" customHeight="1" x14ac:dyDescent="0.3">
      <c r="B49" s="38">
        <v>2043</v>
      </c>
      <c r="C49" s="102">
        <v>136.88259109311741</v>
      </c>
      <c r="D49" s="102">
        <v>31.84615384615385</v>
      </c>
      <c r="E49" s="102">
        <v>3.9109311740890691</v>
      </c>
      <c r="F49" s="46">
        <v>0</v>
      </c>
      <c r="G49" s="46">
        <v>0</v>
      </c>
      <c r="H49" s="46">
        <f t="shared" si="14"/>
        <v>0</v>
      </c>
      <c r="I49" s="46">
        <v>23</v>
      </c>
      <c r="J49" s="46">
        <v>1787</v>
      </c>
      <c r="K49" s="46">
        <f>I49+J49</f>
        <v>1810</v>
      </c>
      <c r="L49" s="46">
        <f>+C49+D49+E49+F49+I49</f>
        <v>195.63967611336031</v>
      </c>
      <c r="M49" s="46">
        <f>+J49+G49</f>
        <v>1787</v>
      </c>
      <c r="N49" s="46">
        <f t="shared" si="15"/>
        <v>1982.6396761133603</v>
      </c>
      <c r="O49" s="42"/>
      <c r="P49" s="108"/>
    </row>
    <row r="50" spans="2:16" ht="15" customHeight="1" x14ac:dyDescent="0.3">
      <c r="B50" s="36">
        <v>2044</v>
      </c>
      <c r="C50" s="103">
        <v>129.93927125506073</v>
      </c>
      <c r="D50" s="103">
        <v>30.23076923076923</v>
      </c>
      <c r="E50" s="103">
        <v>3.7125506072874495</v>
      </c>
      <c r="F50" s="48">
        <v>0</v>
      </c>
      <c r="G50" s="48">
        <v>0</v>
      </c>
      <c r="H50" s="48">
        <f t="shared" ref="H50" si="16">F50+G50</f>
        <v>0</v>
      </c>
      <c r="I50" s="48">
        <v>23</v>
      </c>
      <c r="J50" s="48">
        <v>1813</v>
      </c>
      <c r="K50" s="48">
        <f>I50+J50</f>
        <v>1836</v>
      </c>
      <c r="L50" s="48">
        <f>+C50+D50+E50+F50+I50</f>
        <v>186.88259109311741</v>
      </c>
      <c r="M50" s="48">
        <f>+J50+G50</f>
        <v>1813</v>
      </c>
      <c r="N50" s="48">
        <f t="shared" ref="N50" si="17">L50+M50</f>
        <v>1999.8825910931173</v>
      </c>
      <c r="O50" s="42"/>
      <c r="P50" s="108"/>
    </row>
    <row r="51" spans="2:16" ht="11.4" customHeight="1" x14ac:dyDescent="0.3">
      <c r="B51" s="39"/>
      <c r="C51" s="86"/>
      <c r="D51" s="86"/>
      <c r="E51" s="86"/>
      <c r="F51" s="86"/>
      <c r="G51" s="86" t="s">
        <v>5</v>
      </c>
      <c r="H51" s="86"/>
      <c r="I51" s="86"/>
      <c r="J51" s="86"/>
      <c r="K51" s="86"/>
      <c r="L51" s="86"/>
      <c r="M51" s="86"/>
      <c r="N51" s="86"/>
      <c r="O51" s="42"/>
      <c r="P51" s="108"/>
    </row>
    <row r="52" spans="2:16" ht="13.65" customHeight="1" x14ac:dyDescent="0.3">
      <c r="B52" s="106" t="s">
        <v>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42"/>
      <c r="P52" s="108"/>
    </row>
    <row r="53" spans="2:16" ht="15" customHeight="1" x14ac:dyDescent="0.3">
      <c r="B53" s="36" t="s">
        <v>9</v>
      </c>
      <c r="C53" s="40">
        <f>RATE(2023-2010,,-C10,C23)</f>
        <v>-4.4040501130819094E-2</v>
      </c>
      <c r="D53" s="40">
        <f t="shared" ref="D53:E53" si="18">RATE(2023-2010,,-D10,D23)</f>
        <v>-3.6156119198260596E-2</v>
      </c>
      <c r="E53" s="40">
        <f t="shared" si="18"/>
        <v>-0.17245600547457599</v>
      </c>
      <c r="F53" s="41" t="s">
        <v>24</v>
      </c>
      <c r="G53" s="40">
        <f t="shared" ref="G53:H53" si="19">RATE(2023-2010,,-G10,G23)</f>
        <v>-0.22610836670659992</v>
      </c>
      <c r="H53" s="40">
        <f t="shared" si="19"/>
        <v>-0.25122975073343301</v>
      </c>
      <c r="I53" s="40">
        <f t="shared" ref="I53:N53" si="20">RATE(2023-2010,,-I10,I23)</f>
        <v>-0.10327413647867384</v>
      </c>
      <c r="J53" s="40">
        <f t="shared" si="20"/>
        <v>-1.4190643949918104E-2</v>
      </c>
      <c r="K53" s="40">
        <f t="shared" si="20"/>
        <v>-1.7153029315712953E-2</v>
      </c>
      <c r="L53" s="40">
        <f t="shared" si="20"/>
        <v>-6.9492493049076356E-2</v>
      </c>
      <c r="M53" s="40">
        <f t="shared" si="20"/>
        <v>-1.535603079885804E-2</v>
      </c>
      <c r="N53" s="40">
        <f t="shared" si="20"/>
        <v>-2.9434283092887033E-2</v>
      </c>
      <c r="O53" s="42"/>
      <c r="P53" s="108"/>
    </row>
    <row r="54" spans="2:16" ht="15" customHeight="1" x14ac:dyDescent="0.3">
      <c r="B54" s="38" t="s">
        <v>2</v>
      </c>
      <c r="C54" s="41">
        <f>RATE(2024-2023,,-C23,C26)</f>
        <v>-2.0408163265306083E-2</v>
      </c>
      <c r="D54" s="41">
        <f t="shared" ref="D54:E54" si="21">RATE(2024-2023,,-D23,D26)</f>
        <v>-1.7543859649122813E-2</v>
      </c>
      <c r="E54" s="41">
        <f t="shared" si="21"/>
        <v>-8.7231809077671037E-17</v>
      </c>
      <c r="F54" s="41" t="s">
        <v>24</v>
      </c>
      <c r="G54" s="41">
        <f t="shared" ref="G54:H54" si="22">RATE(2024-2023,,-G23,G26)</f>
        <v>2.7755575615628914E-17</v>
      </c>
      <c r="H54" s="41">
        <f t="shared" si="22"/>
        <v>-0.75</v>
      </c>
      <c r="I54" s="41">
        <f t="shared" ref="I54:N54" si="23">RATE(2024-2023,,-I23,I26)</f>
        <v>-8.3333333333333343E-2</v>
      </c>
      <c r="J54" s="41">
        <f t="shared" si="23"/>
        <v>2.2996515679442532E-2</v>
      </c>
      <c r="K54" s="41">
        <f t="shared" si="23"/>
        <v>2.1247429746401682E-2</v>
      </c>
      <c r="L54" s="41">
        <f t="shared" si="23"/>
        <v>-3.2738095238095233E-2</v>
      </c>
      <c r="M54" s="41">
        <f t="shared" si="23"/>
        <v>2.2980501392757577E-2</v>
      </c>
      <c r="N54" s="41">
        <f t="shared" si="23"/>
        <v>1.2415349887133312E-2</v>
      </c>
      <c r="O54" s="42"/>
      <c r="P54" s="108"/>
    </row>
    <row r="55" spans="2:16" ht="15" customHeight="1" x14ac:dyDescent="0.3">
      <c r="B55" s="36" t="s">
        <v>3</v>
      </c>
      <c r="C55" s="40">
        <f>RATE(2034-2024,,-C26,C38)</f>
        <v>-2.235424283730084E-2</v>
      </c>
      <c r="D55" s="40">
        <f t="shared" ref="D55:E55" si="24">RATE(2034-2024,,-D26,D38)</f>
        <v>-2.2639645390090699E-2</v>
      </c>
      <c r="E55" s="40">
        <f t="shared" si="24"/>
        <v>-2.4368001874864861E-2</v>
      </c>
      <c r="F55" s="40" t="s">
        <v>24</v>
      </c>
      <c r="G55" s="40" t="s">
        <v>24</v>
      </c>
      <c r="H55" s="40" t="s">
        <v>24</v>
      </c>
      <c r="I55" s="40">
        <f t="shared" ref="I55:N55" si="25">RATE(2034-2024,,-I26,I38)</f>
        <v>4.4550707084893924E-3</v>
      </c>
      <c r="J55" s="40">
        <f t="shared" si="25"/>
        <v>2.7584224247361399E-3</v>
      </c>
      <c r="K55" s="40">
        <f t="shared" si="25"/>
        <v>2.7836623491257761E-3</v>
      </c>
      <c r="L55" s="40">
        <f t="shared" si="25"/>
        <v>-2.0407939801474012E-2</v>
      </c>
      <c r="M55" s="40">
        <f t="shared" si="25"/>
        <v>2.6901402102534567E-3</v>
      </c>
      <c r="N55" s="40">
        <f t="shared" si="25"/>
        <v>-1.1516949859942829E-3</v>
      </c>
      <c r="O55" s="42"/>
      <c r="P55" s="108"/>
    </row>
    <row r="56" spans="2:16" ht="15" customHeight="1" x14ac:dyDescent="0.3">
      <c r="B56" s="38" t="s">
        <v>4</v>
      </c>
      <c r="C56" s="41">
        <f>RATE(2044-2024,,-C26,C50)</f>
        <v>-3.0212774120381355E-2</v>
      </c>
      <c r="D56" s="41">
        <f t="shared" ref="D56:E56" si="26">RATE(2044-2024,,-D26,D50)</f>
        <v>-3.0354338664944035E-2</v>
      </c>
      <c r="E56" s="41">
        <f t="shared" si="26"/>
        <v>-3.1212074976270508E-2</v>
      </c>
      <c r="F56" s="41" t="s">
        <v>24</v>
      </c>
      <c r="G56" s="41" t="s">
        <v>24</v>
      </c>
      <c r="H56" s="41" t="s">
        <v>24</v>
      </c>
      <c r="I56" s="41">
        <f t="shared" ref="I56:N56" si="27">RATE(2044-2024,,-I26,I50)</f>
        <v>2.2250599100141913E-3</v>
      </c>
      <c r="J56" s="41">
        <f t="shared" si="27"/>
        <v>1.0609991046546497E-2</v>
      </c>
      <c r="K56" s="41">
        <f t="shared" si="27"/>
        <v>1.0495352469134795E-2</v>
      </c>
      <c r="L56" s="41">
        <f t="shared" si="27"/>
        <v>-2.7287998540887599E-2</v>
      </c>
      <c r="M56" s="41">
        <f t="shared" si="27"/>
        <v>1.0575582029676633E-2</v>
      </c>
      <c r="N56" s="41">
        <f t="shared" si="27"/>
        <v>5.4468157930074208E-3</v>
      </c>
      <c r="O56" s="42"/>
      <c r="P56" s="108"/>
    </row>
    <row r="57" spans="2:16" ht="15" customHeight="1" x14ac:dyDescent="0.3">
      <c r="B57" s="25" t="s">
        <v>25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P57" s="108"/>
    </row>
    <row r="58" spans="2:16" x14ac:dyDescent="0.3">
      <c r="P58" s="108"/>
    </row>
    <row r="59" spans="2:16" x14ac:dyDescent="0.3">
      <c r="P59" s="108"/>
    </row>
    <row r="60" spans="2:16" x14ac:dyDescent="0.3">
      <c r="P60" s="108"/>
    </row>
    <row r="61" spans="2:16" x14ac:dyDescent="0.3">
      <c r="P61" s="108"/>
    </row>
    <row r="62" spans="2:16" x14ac:dyDescent="0.3">
      <c r="P62" s="108"/>
    </row>
    <row r="63" spans="2:16" x14ac:dyDescent="0.3">
      <c r="P63" s="108"/>
    </row>
    <row r="64" spans="2:16" x14ac:dyDescent="0.3">
      <c r="P64" s="108"/>
    </row>
  </sheetData>
  <printOptions horizontalCentered="1"/>
  <pageMargins left="0.7" right="0.7" top="0.5" bottom="0.5" header="0.3" footer="0.3"/>
  <pageSetup scale="69" orientation="landscape" r:id="rId1"/>
  <ignoredErrors>
    <ignoredError sqref="L26:M32 H24:M25 H26:H32 N24:N25 H10:N10 K26:K32 N26:N32 H23 N23 L23:M23 K23 H12:N22 H11:K11 M11:N11 L34:M35 H34:H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ad26f8d78826572a0075354baa4c9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D3318-4DBB-45F7-BDC1-167D2A2EB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313DC-9839-4962-A54C-13961DD7906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Regional Forecast 24</vt:lpstr>
      <vt:lpstr>Regional Pax 25</vt:lpstr>
      <vt:lpstr>Regional Capacity 26</vt:lpstr>
      <vt:lpstr>Regional Aircraft 27</vt:lpstr>
      <vt:lpstr>'Regional Aircraft 27'!Print_Area</vt:lpstr>
      <vt:lpstr>'Regional Capacity 26'!Print_Area</vt:lpstr>
      <vt:lpstr>'Regional Forecast 24'!Print_Area</vt:lpstr>
      <vt:lpstr>'Regional Pax 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cp:revision/>
  <dcterms:created xsi:type="dcterms:W3CDTF">2015-03-11T22:33:45Z</dcterms:created>
  <dcterms:modified xsi:type="dcterms:W3CDTF">2024-04-22T06:58:22Z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