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vsaacokcfs1.avs.faa.gov\ahr\awa\office\AHB\AHB-300\Pay Tables and Pay Tools (Record Mgmt 6 yrs)\2025\Upload\"/>
    </mc:Choice>
  </mc:AlternateContent>
  <xr:revisionPtr revIDLastSave="0" documentId="13_ncr:1_{3BBCF74D-F0AC-4464-A414-0E291CCFBE8E}" xr6:coauthVersionLast="47" xr6:coauthVersionMax="47" xr10:uidLastSave="{00000000-0000-0000-0000-000000000000}"/>
  <workbookProtection workbookAlgorithmName="SHA-512" workbookHashValue="yUZ7mrdsfWaBa7gX6/dJoRIA1FP8BSEM/iap1r+Khrn3dW6y7BDj3BcpAHPvKNwYefiQcB87hQq7fDJkGDwKlQ==" workbookSaltValue="+JhlZYtSk36JV1hpqNIHVA==" workbookSpinCount="100000" lockStructure="1"/>
  <bookViews>
    <workbookView xWindow="-108" yWindow="-108" windowWidth="23256" windowHeight="12456" tabRatio="801" firstSheet="2" activeTab="2" xr2:uid="{00000000-000D-0000-FFFF-FFFF00000000}"/>
  </bookViews>
  <sheets>
    <sheet name="Locality and Max Pay" sheetId="40" state="hidden" r:id="rId1"/>
    <sheet name="NO LOCALITY Prior Year" sheetId="97" state="hidden" r:id="rId2"/>
    <sheet name="LOCALITY INDEX" sheetId="74" r:id="rId3"/>
    <sheet name="NO LOCALITY" sheetId="1" r:id="rId4"/>
    <sheet name="Ak" sheetId="75" r:id="rId5"/>
    <sheet name="Albany" sheetId="77" r:id="rId6"/>
    <sheet name="Albuquerque" sheetId="78" r:id="rId7"/>
    <sheet name="atl" sheetId="3" r:id="rId8"/>
    <sheet name="Austin" sheetId="79" r:id="rId9"/>
    <sheet name="Birm" sheetId="90" r:id="rId10"/>
    <sheet name="Bos" sheetId="41" r:id="rId11"/>
    <sheet name="Buf" sheetId="42" r:id="rId12"/>
    <sheet name="Burl" sheetId="91" r:id="rId13"/>
    <sheet name="Charlotte" sheetId="80" r:id="rId14"/>
    <sheet name="chi" sheetId="43" r:id="rId15"/>
    <sheet name="cin" sheetId="44" r:id="rId16"/>
    <sheet name="cle" sheetId="45" r:id="rId17"/>
    <sheet name="Colorado Springs" sheetId="81" r:id="rId18"/>
    <sheet name="col" sheetId="46" r:id="rId19"/>
    <sheet name="CorpC" sheetId="92" r:id="rId20"/>
    <sheet name="DFW" sheetId="47" r:id="rId21"/>
    <sheet name="Davenport" sheetId="82" r:id="rId22"/>
    <sheet name="day" sheetId="48" r:id="rId23"/>
    <sheet name="den" sheetId="49" r:id="rId24"/>
    <sheet name="des" sheetId="96" r:id="rId25"/>
    <sheet name="det" sheetId="50" r:id="rId26"/>
    <sheet name="Fresno" sheetId="98" r:id="rId27"/>
    <sheet name="Harrisburg" sheetId="83" r:id="rId28"/>
    <sheet name="har" sheetId="51" r:id="rId29"/>
    <sheet name="Hi" sheetId="76" r:id="rId30"/>
    <sheet name="hou" sheetId="52" r:id="rId31"/>
    <sheet name="hnt" sheetId="53" r:id="rId32"/>
    <sheet name="Ind" sheetId="54" r:id="rId33"/>
    <sheet name="Kansas City" sheetId="84" r:id="rId34"/>
    <sheet name="Laredo" sheetId="85" r:id="rId35"/>
    <sheet name="Las Vegas" sheetId="86" r:id="rId36"/>
    <sheet name="la" sheetId="55" r:id="rId37"/>
    <sheet name="mfl" sheetId="56" r:id="rId38"/>
    <sheet name="mil" sheetId="57" r:id="rId39"/>
    <sheet name="msp" sheetId="58" r:id="rId40"/>
    <sheet name="ny" sheetId="59" r:id="rId41"/>
    <sheet name="Omaha" sheetId="93" r:id="rId42"/>
    <sheet name="Palm Bay" sheetId="87" r:id="rId43"/>
    <sheet name="phl" sheetId="60" r:id="rId44"/>
    <sheet name="px" sheetId="61" r:id="rId45"/>
    <sheet name="pit" sheetId="62" r:id="rId46"/>
    <sheet name="por" sheetId="63" r:id="rId47"/>
    <sheet name="ra" sheetId="64" r:id="rId48"/>
    <sheet name="Reno" sheetId="99" r:id="rId49"/>
    <sheet name="rch" sheetId="65" r:id="rId50"/>
    <sheet name="Rochester" sheetId="100" r:id="rId51"/>
    <sheet name="sac" sheetId="66" r:id="rId52"/>
    <sheet name="SanAn" sheetId="94" r:id="rId53"/>
    <sheet name="SD" sheetId="67" r:id="rId54"/>
    <sheet name="sf" sheetId="68" r:id="rId55"/>
    <sheet name="sea" sheetId="69" r:id="rId56"/>
    <sheet name="Spokane" sheetId="101" r:id="rId57"/>
    <sheet name="St Louis" sheetId="88" r:id="rId58"/>
    <sheet name="Tucson" sheetId="89" r:id="rId59"/>
    <sheet name="VABN" sheetId="95" r:id="rId60"/>
    <sheet name="WDCB" sheetId="70" r:id="rId61"/>
    <sheet name="Intl" sheetId="72" r:id="rId62"/>
    <sheet name="rus" sheetId="73" r:id="rId6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0" i="1"/>
  <c r="E9" i="1"/>
  <c r="D8" i="40"/>
  <c r="H5" i="73"/>
  <c r="H5" i="72"/>
  <c r="H5" i="70"/>
  <c r="H5" i="95"/>
  <c r="H5" i="89"/>
  <c r="H5" i="88"/>
  <c r="H5" i="101"/>
  <c r="H5" i="69"/>
  <c r="H5" i="68"/>
  <c r="H5" i="67"/>
  <c r="H5" i="94"/>
  <c r="H5" i="66"/>
  <c r="H5" i="100"/>
  <c r="H5" i="65"/>
  <c r="H5" i="99"/>
  <c r="H5" i="64"/>
  <c r="H5" i="63"/>
  <c r="H5" i="62"/>
  <c r="H5" i="61"/>
  <c r="H5" i="60"/>
  <c r="H5" i="87"/>
  <c r="H5" i="93"/>
  <c r="H5" i="59"/>
  <c r="H5" i="58"/>
  <c r="H5" i="57"/>
  <c r="H5" i="56"/>
  <c r="H5" i="55"/>
  <c r="H5" i="86"/>
  <c r="H5" i="85"/>
  <c r="H5" i="84"/>
  <c r="H5" i="54"/>
  <c r="H5" i="53"/>
  <c r="H5" i="52"/>
  <c r="H5" i="76"/>
  <c r="H5" i="51"/>
  <c r="H5" i="83"/>
  <c r="H5" i="98"/>
  <c r="H5" i="50"/>
  <c r="H5" i="96"/>
  <c r="H5" i="49"/>
  <c r="H5" i="48"/>
  <c r="H5" i="82"/>
  <c r="H5" i="47"/>
  <c r="H5" i="92"/>
  <c r="H5" i="46"/>
  <c r="H5" i="81"/>
  <c r="H5" i="45"/>
  <c r="H5" i="44"/>
  <c r="H5" i="43"/>
  <c r="H5" i="80"/>
  <c r="H5" i="91"/>
  <c r="H5" i="42"/>
  <c r="H5" i="41"/>
  <c r="H5" i="90"/>
  <c r="H5" i="79"/>
  <c r="H5" i="3"/>
  <c r="H5" i="78"/>
  <c r="H5" i="77"/>
  <c r="H5" i="75"/>
  <c r="B14" i="101"/>
  <c r="B2" i="101"/>
  <c r="B14" i="100"/>
  <c r="B2" i="100"/>
  <c r="B14" i="99"/>
  <c r="B2" i="99"/>
  <c r="B14" i="98"/>
  <c r="B2" i="98"/>
  <c r="E7" i="1"/>
  <c r="E6" i="1"/>
  <c r="E13" i="101" l="1"/>
  <c r="E12" i="99"/>
  <c r="E13" i="98"/>
  <c r="E13" i="100"/>
  <c r="E6" i="101"/>
  <c r="E7" i="101"/>
  <c r="E9" i="101"/>
  <c r="E12" i="101"/>
  <c r="E10" i="101"/>
  <c r="E6" i="100"/>
  <c r="E7" i="100"/>
  <c r="E9" i="100"/>
  <c r="E10" i="100"/>
  <c r="E12" i="100"/>
  <c r="E6" i="99"/>
  <c r="E7" i="99"/>
  <c r="E9" i="99"/>
  <c r="E13" i="99"/>
  <c r="E10" i="99"/>
  <c r="E6" i="98"/>
  <c r="E7" i="98"/>
  <c r="E9" i="98"/>
  <c r="E10" i="98"/>
  <c r="E12" i="98"/>
  <c r="B14" i="96"/>
  <c r="B2" i="96"/>
  <c r="E10" i="96" l="1"/>
  <c r="E13" i="96"/>
  <c r="E12" i="96"/>
  <c r="E9" i="96"/>
  <c r="E7" i="96"/>
  <c r="E6" i="96"/>
  <c r="B14" i="95" l="1"/>
  <c r="B2" i="95"/>
  <c r="B14" i="94"/>
  <c r="B2" i="94"/>
  <c r="B14" i="93"/>
  <c r="B2" i="93"/>
  <c r="B14" i="92"/>
  <c r="B2" i="92"/>
  <c r="B14" i="91"/>
  <c r="B2" i="91"/>
  <c r="B14" i="90"/>
  <c r="B2" i="90"/>
  <c r="E13" i="90" l="1"/>
  <c r="E12" i="93"/>
  <c r="E12" i="95"/>
  <c r="E7" i="95"/>
  <c r="E10" i="94"/>
  <c r="E13" i="94"/>
  <c r="E10" i="93"/>
  <c r="E10" i="92"/>
  <c r="E12" i="91"/>
  <c r="E9" i="90"/>
  <c r="E13" i="95"/>
  <c r="E9" i="93"/>
  <c r="E7" i="90"/>
  <c r="E12" i="92"/>
  <c r="E9" i="94"/>
  <c r="E9" i="95"/>
  <c r="E6" i="94"/>
  <c r="E13" i="93"/>
  <c r="E6" i="93"/>
  <c r="E6" i="92"/>
  <c r="E7" i="91"/>
  <c r="E10" i="90"/>
  <c r="E6" i="90"/>
  <c r="E6" i="95"/>
  <c r="E6" i="91"/>
  <c r="E12" i="90"/>
  <c r="E13" i="92"/>
  <c r="E10" i="95"/>
  <c r="E12" i="94"/>
  <c r="E7" i="93"/>
  <c r="E7" i="92"/>
  <c r="E10" i="91"/>
  <c r="E13" i="91"/>
  <c r="E9" i="91"/>
  <c r="E7" i="94"/>
  <c r="E9" i="92"/>
  <c r="B14" i="78"/>
  <c r="B65" i="74" l="1"/>
  <c r="B14" i="89" l="1"/>
  <c r="B2" i="89"/>
  <c r="B14" i="88"/>
  <c r="B2" i="88"/>
  <c r="B14" i="87"/>
  <c r="B2" i="87"/>
  <c r="B14" i="86"/>
  <c r="B2" i="86"/>
  <c r="B14" i="85"/>
  <c r="B2" i="85"/>
  <c r="B14" i="84"/>
  <c r="B2" i="84"/>
  <c r="B14" i="83"/>
  <c r="B2" i="83"/>
  <c r="B14" i="82"/>
  <c r="B2" i="82"/>
  <c r="B14" i="81"/>
  <c r="B2" i="81"/>
  <c r="B14" i="80"/>
  <c r="B2" i="80"/>
  <c r="B14" i="79"/>
  <c r="B2" i="79"/>
  <c r="B2" i="78"/>
  <c r="B14" i="77"/>
  <c r="B2" i="77"/>
  <c r="E10" i="87" l="1"/>
  <c r="E9" i="87"/>
  <c r="E10" i="78"/>
  <c r="E9" i="78"/>
  <c r="E10" i="82"/>
  <c r="E9" i="82"/>
  <c r="E10" i="77"/>
  <c r="E9" i="77"/>
  <c r="E9" i="81"/>
  <c r="E10" i="81"/>
  <c r="E10" i="85"/>
  <c r="E9" i="85"/>
  <c r="E9" i="89"/>
  <c r="E10" i="89"/>
  <c r="E10" i="79"/>
  <c r="E9" i="79"/>
  <c r="E10" i="83"/>
  <c r="E9" i="83"/>
  <c r="E10" i="86"/>
  <c r="E9" i="86"/>
  <c r="E10" i="80"/>
  <c r="E9" i="80"/>
  <c r="E10" i="84"/>
  <c r="E9" i="84"/>
  <c r="E10" i="88"/>
  <c r="E9" i="88"/>
  <c r="E13" i="78"/>
  <c r="E13" i="82"/>
  <c r="E13" i="86"/>
  <c r="E13" i="79"/>
  <c r="E13" i="83"/>
  <c r="E13" i="87"/>
  <c r="E13" i="77"/>
  <c r="E13" i="81"/>
  <c r="E13" i="85"/>
  <c r="E13" i="89"/>
  <c r="E13" i="80"/>
  <c r="E13" i="84"/>
  <c r="E13" i="88"/>
  <c r="E12" i="86"/>
  <c r="E12" i="77"/>
  <c r="E12" i="81"/>
  <c r="E12" i="85"/>
  <c r="E12" i="89"/>
  <c r="E12" i="79"/>
  <c r="E12" i="83"/>
  <c r="E12" i="87"/>
  <c r="E12" i="78"/>
  <c r="E12" i="82"/>
  <c r="E12" i="80"/>
  <c r="E12" i="84"/>
  <c r="E12" i="88"/>
  <c r="E7" i="83"/>
  <c r="E7" i="82"/>
  <c r="E6" i="89"/>
  <c r="E7" i="89"/>
  <c r="E6" i="88"/>
  <c r="E7" i="88"/>
  <c r="E6" i="87"/>
  <c r="E7" i="87"/>
  <c r="E7" i="86"/>
  <c r="E6" i="86"/>
  <c r="E7" i="85"/>
  <c r="E6" i="85"/>
  <c r="E6" i="84"/>
  <c r="E7" i="84"/>
  <c r="E6" i="83"/>
  <c r="E6" i="82"/>
  <c r="E7" i="81"/>
  <c r="E6" i="81"/>
  <c r="E7" i="80"/>
  <c r="E6" i="80"/>
  <c r="E7" i="79"/>
  <c r="E6" i="79"/>
  <c r="E7" i="78"/>
  <c r="E6" i="78"/>
  <c r="E7" i="77"/>
  <c r="E6" i="77"/>
  <c r="B14" i="75" l="1"/>
  <c r="B14" i="3"/>
  <c r="B14" i="41"/>
  <c r="B14" i="42"/>
  <c r="B14" i="43"/>
  <c r="B14" i="44"/>
  <c r="B14" i="45"/>
  <c r="B14" i="46"/>
  <c r="B14" i="47"/>
  <c r="B14" i="48"/>
  <c r="B14" i="49"/>
  <c r="B14" i="50"/>
  <c r="B14" i="51"/>
  <c r="B14" i="76"/>
  <c r="B14" i="52"/>
  <c r="B14" i="53"/>
  <c r="B14" i="54"/>
  <c r="B14" i="55"/>
  <c r="B14" i="56"/>
  <c r="B14" i="57"/>
  <c r="B14" i="58"/>
  <c r="B14" i="59"/>
  <c r="B14" i="60"/>
  <c r="B14" i="61"/>
  <c r="B14" i="62"/>
  <c r="B14" i="63"/>
  <c r="B14" i="64"/>
  <c r="B14" i="65"/>
  <c r="B14" i="66"/>
  <c r="B14" i="67"/>
  <c r="B14" i="68"/>
  <c r="B14" i="69"/>
  <c r="B14" i="70"/>
  <c r="B14" i="72"/>
  <c r="B14" i="73"/>
  <c r="B14" i="1"/>
  <c r="B2" i="3"/>
  <c r="B2" i="41"/>
  <c r="B2" i="42"/>
  <c r="B2" i="43"/>
  <c r="B2" i="44"/>
  <c r="B2" i="45"/>
  <c r="B2" i="46"/>
  <c r="B2" i="47"/>
  <c r="B2" i="48"/>
  <c r="B2" i="49"/>
  <c r="B2" i="50"/>
  <c r="B2" i="51"/>
  <c r="B2" i="76"/>
  <c r="B2" i="52"/>
  <c r="B2" i="53"/>
  <c r="B2" i="54"/>
  <c r="B2" i="55"/>
  <c r="B2" i="56"/>
  <c r="B2" i="57"/>
  <c r="B2" i="58"/>
  <c r="B2" i="59"/>
  <c r="B2" i="60"/>
  <c r="B2" i="61"/>
  <c r="B2" i="62"/>
  <c r="B2" i="63"/>
  <c r="B2" i="64"/>
  <c r="B2" i="65"/>
  <c r="B2" i="66"/>
  <c r="B2" i="67"/>
  <c r="B2" i="68"/>
  <c r="B2" i="69"/>
  <c r="B2" i="70"/>
  <c r="B2" i="72"/>
  <c r="B2" i="73"/>
  <c r="B2" i="75"/>
  <c r="B2" i="1"/>
  <c r="E10" i="42" l="1"/>
  <c r="E9" i="42"/>
  <c r="E10" i="50"/>
  <c r="E9" i="50"/>
  <c r="E10" i="57"/>
  <c r="E9" i="57"/>
  <c r="E10" i="65"/>
  <c r="E9" i="65"/>
  <c r="E10" i="43"/>
  <c r="E9" i="43"/>
  <c r="E9" i="51"/>
  <c r="E10" i="51"/>
  <c r="E10" i="62"/>
  <c r="E9" i="62"/>
  <c r="E10" i="70"/>
  <c r="E9" i="70"/>
  <c r="E9" i="3"/>
  <c r="E10" i="3"/>
  <c r="E10" i="44"/>
  <c r="E9" i="44"/>
  <c r="E10" i="48"/>
  <c r="E9" i="48"/>
  <c r="E9" i="76"/>
  <c r="E10" i="76"/>
  <c r="E10" i="55"/>
  <c r="E9" i="55"/>
  <c r="E9" i="59"/>
  <c r="E10" i="59"/>
  <c r="E9" i="63"/>
  <c r="E10" i="63"/>
  <c r="E10" i="67"/>
  <c r="E9" i="67"/>
  <c r="E10" i="72"/>
  <c r="E9" i="72"/>
  <c r="E10" i="46"/>
  <c r="E9" i="46"/>
  <c r="E10" i="53"/>
  <c r="E9" i="53"/>
  <c r="E10" i="61"/>
  <c r="E9" i="61"/>
  <c r="E10" i="69"/>
  <c r="E9" i="69"/>
  <c r="E10" i="75"/>
  <c r="E9" i="75"/>
  <c r="E10" i="47"/>
  <c r="E9" i="47"/>
  <c r="E10" i="54"/>
  <c r="E9" i="54"/>
  <c r="E10" i="58"/>
  <c r="E9" i="58"/>
  <c r="E9" i="66"/>
  <c r="E10" i="66"/>
  <c r="E10" i="41"/>
  <c r="E9" i="41"/>
  <c r="E10" i="45"/>
  <c r="E9" i="45"/>
  <c r="E10" i="49"/>
  <c r="E9" i="49"/>
  <c r="E10" i="52"/>
  <c r="E9" i="52"/>
  <c r="E9" i="56"/>
  <c r="E10" i="56"/>
  <c r="E10" i="60"/>
  <c r="E9" i="60"/>
  <c r="E10" i="64"/>
  <c r="E9" i="64"/>
  <c r="E10" i="68"/>
  <c r="E9" i="68"/>
  <c r="E9" i="73"/>
  <c r="E10" i="73"/>
  <c r="E13" i="75"/>
  <c r="E13" i="47"/>
  <c r="E13" i="51"/>
  <c r="E13" i="58"/>
  <c r="E13" i="66"/>
  <c r="E13" i="3"/>
  <c r="E13" i="44"/>
  <c r="E13" i="76"/>
  <c r="E13" i="59"/>
  <c r="E13" i="67"/>
  <c r="E13" i="41"/>
  <c r="E13" i="45"/>
  <c r="E13" i="52"/>
  <c r="E13" i="42"/>
  <c r="E13" i="46"/>
  <c r="E13" i="50"/>
  <c r="E13" i="53"/>
  <c r="E13" i="57"/>
  <c r="E13" i="61"/>
  <c r="E13" i="65"/>
  <c r="E13" i="69"/>
  <c r="E13" i="43"/>
  <c r="E13" i="54"/>
  <c r="E13" i="62"/>
  <c r="E13" i="70"/>
  <c r="E13" i="48"/>
  <c r="E13" i="55"/>
  <c r="E13" i="63"/>
  <c r="E13" i="72"/>
  <c r="E13" i="49"/>
  <c r="E13" i="56"/>
  <c r="E13" i="60"/>
  <c r="E13" i="64"/>
  <c r="E13" i="68"/>
  <c r="E13" i="73"/>
  <c r="E12" i="42"/>
  <c r="E12" i="50"/>
  <c r="E12" i="61"/>
  <c r="E12" i="69"/>
  <c r="E12" i="75"/>
  <c r="E12" i="47"/>
  <c r="E12" i="54"/>
  <c r="E12" i="58"/>
  <c r="E12" i="66"/>
  <c r="E12" i="3"/>
  <c r="E12" i="44"/>
  <c r="E12" i="48"/>
  <c r="E12" i="76"/>
  <c r="E12" i="55"/>
  <c r="E12" i="59"/>
  <c r="E12" i="63"/>
  <c r="E12" i="67"/>
  <c r="E12" i="72"/>
  <c r="E12" i="46"/>
  <c r="E12" i="53"/>
  <c r="E12" i="57"/>
  <c r="E12" i="65"/>
  <c r="E12" i="43"/>
  <c r="E12" i="51"/>
  <c r="E12" i="62"/>
  <c r="E12" i="70"/>
  <c r="E12" i="41"/>
  <c r="E12" i="45"/>
  <c r="E12" i="49"/>
  <c r="E12" i="52"/>
  <c r="E12" i="56"/>
  <c r="E12" i="60"/>
  <c r="E12" i="64"/>
  <c r="E12" i="68"/>
  <c r="E12" i="73"/>
  <c r="E6" i="70"/>
  <c r="E6" i="45"/>
  <c r="E6" i="47"/>
  <c r="E6" i="53"/>
  <c r="E6" i="66"/>
  <c r="E7" i="75"/>
  <c r="E6" i="75"/>
  <c r="E7" i="49"/>
  <c r="E6" i="41"/>
  <c r="E6" i="50"/>
  <c r="E6" i="59"/>
  <c r="E6" i="44"/>
  <c r="E6" i="57"/>
  <c r="E6" i="64"/>
  <c r="E6" i="73"/>
  <c r="E6" i="68"/>
  <c r="E6" i="72"/>
  <c r="E6" i="62"/>
  <c r="E7" i="41"/>
  <c r="E7" i="67"/>
  <c r="E7" i="63"/>
  <c r="E6" i="55"/>
  <c r="E6" i="58"/>
  <c r="E6" i="61"/>
  <c r="E7" i="57"/>
  <c r="E6" i="56"/>
  <c r="E6" i="51"/>
  <c r="E6" i="42"/>
  <c r="E6" i="46"/>
  <c r="E6" i="76"/>
  <c r="E6" i="3"/>
  <c r="E6" i="43"/>
  <c r="E6" i="52"/>
  <c r="E6" i="48"/>
  <c r="E6" i="49"/>
  <c r="E6" i="54"/>
  <c r="E6" i="65"/>
  <c r="E6" i="60"/>
  <c r="E6" i="63"/>
  <c r="E6" i="69"/>
  <c r="E6" i="67"/>
  <c r="E7" i="46"/>
  <c r="E7" i="73"/>
  <c r="E7" i="66"/>
  <c r="E7" i="65"/>
  <c r="E7" i="60"/>
  <c r="E7" i="59"/>
  <c r="E7" i="76"/>
  <c r="E7" i="48"/>
  <c r="E7" i="45"/>
  <c r="E7" i="43"/>
  <c r="E7" i="70"/>
  <c r="E7" i="58"/>
  <c r="E7" i="51"/>
  <c r="E7" i="47"/>
  <c r="E7" i="72"/>
  <c r="E7" i="61"/>
  <c r="E7" i="55"/>
  <c r="E7" i="53"/>
  <c r="E7" i="52"/>
  <c r="E7" i="50"/>
  <c r="E7" i="44"/>
  <c r="E7" i="54"/>
  <c r="E7" i="64"/>
  <c r="E7" i="62"/>
  <c r="E7" i="56"/>
  <c r="E7" i="68"/>
  <c r="E7" i="3"/>
  <c r="E7" i="42"/>
  <c r="E7" i="69"/>
</calcChain>
</file>

<file path=xl/sharedStrings.xml><?xml version="1.0" encoding="utf-8"?>
<sst xmlns="http://schemas.openxmlformats.org/spreadsheetml/2006/main" count="1396" uniqueCount="143">
  <si>
    <t>Maximum</t>
  </si>
  <si>
    <t>Minimum</t>
  </si>
  <si>
    <t>AG</t>
  </si>
  <si>
    <t>D3</t>
  </si>
  <si>
    <t>Career Level</t>
  </si>
  <si>
    <t>Atlanta</t>
  </si>
  <si>
    <t>Boston</t>
  </si>
  <si>
    <t>Buffalo</t>
  </si>
  <si>
    <t>Chicago</t>
  </si>
  <si>
    <t>Denver</t>
  </si>
  <si>
    <t>Hartford</t>
  </si>
  <si>
    <t>Houston</t>
  </si>
  <si>
    <t>Huntsville</t>
  </si>
  <si>
    <t>Indianapolis</t>
  </si>
  <si>
    <t>Los Angeles</t>
  </si>
  <si>
    <t>New York</t>
  </si>
  <si>
    <t>Phoenix</t>
  </si>
  <si>
    <t>Pittsburgh</t>
  </si>
  <si>
    <t>Raleigh</t>
  </si>
  <si>
    <t>Richmond</t>
  </si>
  <si>
    <t>Sacramento</t>
  </si>
  <si>
    <t>San Diego</t>
  </si>
  <si>
    <t>Seattle</t>
  </si>
  <si>
    <t>- including locality pay</t>
  </si>
  <si>
    <t>- exclusive of locality pay</t>
  </si>
  <si>
    <t>Locality Pay Rates</t>
  </si>
  <si>
    <t>Columbus, OH</t>
  </si>
  <si>
    <t>Portland, OR</t>
  </si>
  <si>
    <t>Washington</t>
  </si>
  <si>
    <t>Rest of United States</t>
  </si>
  <si>
    <t>International</t>
  </si>
  <si>
    <t>Cincinnati</t>
  </si>
  <si>
    <t>Cleveland</t>
  </si>
  <si>
    <t>Dallas</t>
  </si>
  <si>
    <t>Dayton</t>
  </si>
  <si>
    <t>Detroit</t>
  </si>
  <si>
    <t>Miami</t>
  </si>
  <si>
    <t>Milwaukee</t>
  </si>
  <si>
    <t>Minneapolis</t>
  </si>
  <si>
    <t>Philadelphia</t>
  </si>
  <si>
    <t>San Francisco</t>
  </si>
  <si>
    <t>LOCALITY INDEX</t>
  </si>
  <si>
    <t>Click on the appropriate link below to view the pay structure for a specific locality.</t>
  </si>
  <si>
    <t>No Locality</t>
  </si>
  <si>
    <t>Atlanta, GA</t>
  </si>
  <si>
    <t>Boston, Worcester-Lawrence, Massachusetts - New Hampshire - Maine - Connecticut</t>
  </si>
  <si>
    <t>Chicago-Gary-Kenosha, Illinois - Indiana - Wisconsin</t>
  </si>
  <si>
    <t>Cincinnati-Hamilton, Ohio - Kentucky - Indiana</t>
  </si>
  <si>
    <t>Cleveland-Akron, Ohio</t>
  </si>
  <si>
    <t>Columbus, Ohio</t>
  </si>
  <si>
    <t>Dallas-Fort Worth, Texas</t>
  </si>
  <si>
    <t>Dayton-Springfield, Ohio</t>
  </si>
  <si>
    <t>Denver-Boulder-Greeley, Colorado</t>
  </si>
  <si>
    <t>Detroit-Ann Arbor-Flint, Michigan</t>
  </si>
  <si>
    <t>Hartford, Connecticut (including all of New London County, CT)</t>
  </si>
  <si>
    <t>Houston-Galveston-Brazoria, Texas</t>
  </si>
  <si>
    <t>Huntsville, Alabama</t>
  </si>
  <si>
    <t>Indianapolis, Indiana</t>
  </si>
  <si>
    <t xml:space="preserve">Los Angeles-Riverside-Orange County, California </t>
  </si>
  <si>
    <t>Miami-Fort Lauderdale, Florida</t>
  </si>
  <si>
    <t>Milwaukee-Racine, Wisconsin</t>
  </si>
  <si>
    <t>Minneapolis-St. Paul, Minnesota - Wisconsin</t>
  </si>
  <si>
    <t>New York-Northern New Jersey-Long Island, New York - New Jersey - Connecticut - Pennsylvania</t>
  </si>
  <si>
    <t>Philadelphia-Wilmington-Atlantic City, Pennsylvania - New Jersey - Delaware - Maryland</t>
  </si>
  <si>
    <t>Phoenix, Arizona</t>
  </si>
  <si>
    <t>Pittsburgh, Pennsylvania</t>
  </si>
  <si>
    <t>Portland-Salem, Oregon - Washington</t>
  </si>
  <si>
    <t>Raleigh, North Carolina</t>
  </si>
  <si>
    <t>Richmond-Petersburg, Virginia</t>
  </si>
  <si>
    <t>Sacramento-Yolo, California</t>
  </si>
  <si>
    <t>San Diego, California</t>
  </si>
  <si>
    <t>San Francisco-Oakland-San Jose, California</t>
  </si>
  <si>
    <t>Seattle-Tacoma-Bremerton, Washington</t>
  </si>
  <si>
    <t xml:space="preserve">Washington-Baltimore, District of Columbia - Maryland - Virginia - West Virginia </t>
  </si>
  <si>
    <t xml:space="preserve">Rest of United States  </t>
  </si>
  <si>
    <t>Alaska</t>
  </si>
  <si>
    <t>Hawaii</t>
  </si>
  <si>
    <t>Guam, Puerto</t>
  </si>
  <si>
    <t>Return to Locality Index</t>
  </si>
  <si>
    <t>Albany</t>
  </si>
  <si>
    <t>Albuquerque</t>
  </si>
  <si>
    <t>Austin</t>
  </si>
  <si>
    <t>Charlotte</t>
  </si>
  <si>
    <t>Colorado Springs</t>
  </si>
  <si>
    <t>Davenport</t>
  </si>
  <si>
    <t>Harrisburg</t>
  </si>
  <si>
    <t>Kansas City</t>
  </si>
  <si>
    <t>Laredo</t>
  </si>
  <si>
    <t>Las Vegas</t>
  </si>
  <si>
    <t>Palm Bay</t>
  </si>
  <si>
    <t>St Louis</t>
  </si>
  <si>
    <t>Tucson</t>
  </si>
  <si>
    <t>Pay Maximum Increase Rate</t>
  </si>
  <si>
    <t>Albuquerque-Santa Fe, NM</t>
  </si>
  <si>
    <t>Albany, NY</t>
  </si>
  <si>
    <t>Austin, TX</t>
  </si>
  <si>
    <t>Charlotte-Concord, NC-SC</t>
  </si>
  <si>
    <t>Colorado Springs, CO</t>
  </si>
  <si>
    <t>Davenport-Moline, IA-IL</t>
  </si>
  <si>
    <t>Harrisburg-Lebanon,PA</t>
  </si>
  <si>
    <t>Kansas City, MO-KS</t>
  </si>
  <si>
    <t>Laredo, TX</t>
  </si>
  <si>
    <t>Las Vegas-Henderson, NV-AZ</t>
  </si>
  <si>
    <t>Palm Bay, Florida</t>
  </si>
  <si>
    <t>St Louis-St Charlies-Farmingron, MO-IL</t>
  </si>
  <si>
    <t>Tucson, AZ</t>
  </si>
  <si>
    <t>Grade</t>
  </si>
  <si>
    <t>CPC</t>
  </si>
  <si>
    <t>Academy Grad</t>
  </si>
  <si>
    <t>New Hire</t>
  </si>
  <si>
    <t>AH</t>
  </si>
  <si>
    <t>AC</t>
  </si>
  <si>
    <t>AQ</t>
  </si>
  <si>
    <t>Locality Pay Area</t>
  </si>
  <si>
    <t>Locality Rate</t>
  </si>
  <si>
    <t>Birmingham</t>
  </si>
  <si>
    <t>Burlington</t>
  </si>
  <si>
    <t>Corpus Christi</t>
  </si>
  <si>
    <t>Omaha</t>
  </si>
  <si>
    <t>San Antonio</t>
  </si>
  <si>
    <t>Virginia Beach</t>
  </si>
  <si>
    <t>Birmingham-Hoover-Talladega, AL</t>
  </si>
  <si>
    <t>Burlington-South Burlington, VT</t>
  </si>
  <si>
    <t>Corpus Christi-Kingsville-Alice, TX</t>
  </si>
  <si>
    <t>Omaha-Council Bluffs-Fremont, NE-IA</t>
  </si>
  <si>
    <t>San Antonio-New Braunfels-Pearsall, TX</t>
  </si>
  <si>
    <t>Virginia Beach-Norfolk, VA-NC</t>
  </si>
  <si>
    <t>Des Moines</t>
  </si>
  <si>
    <t>Des Moines, Iowa</t>
  </si>
  <si>
    <t xml:space="preserve">Note:  Pay rates for FAA employees, including locality pay, are capped by law at $212,100 — the rate for level II of the Executive Schedule (P.L. 104-264 paragraph 40122 c).  </t>
  </si>
  <si>
    <t>*This table is designed to provide the user with pay band limits. Employee calculations made from this table may vary by $1 due to rounding.</t>
  </si>
  <si>
    <t>Maximum Pay</t>
  </si>
  <si>
    <t>Flight Service Specialist Pay Bands, effective January 14, 2024</t>
  </si>
  <si>
    <t>Fresno</t>
  </si>
  <si>
    <t>Reno</t>
  </si>
  <si>
    <t>Rochester</t>
  </si>
  <si>
    <t>Spokane</t>
  </si>
  <si>
    <t>Fresno-Madera-Hanford, CA</t>
  </si>
  <si>
    <t>Reno-Fernley, NV</t>
  </si>
  <si>
    <t>Rochester-Batavia-Seneca Falls, NY</t>
  </si>
  <si>
    <t>Spokane-Spokane Valley-Coeur d'Alene, WA-ID</t>
  </si>
  <si>
    <t xml:space="preserve">Note:  Pay rates for FAA employees, including locality pay, are capped by law at $225,700 — the rate for level II of the Executive Schedule (P.L. 104-264 paragraph 40122 c).  </t>
  </si>
  <si>
    <t>Flight Service Specialist Pay Bands, effective January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</si>
</sst>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.0000"/>
    <numFmt numFmtId="165" formatCode="&quot;$&quot;#,##0"/>
    <numFmt numFmtId="166" formatCode="0.0%"/>
    <numFmt numFmtId="167" formatCode=";;;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0" fontId="2" fillId="0" borderId="0" xfId="0" applyFont="1"/>
    <xf numFmtId="0" fontId="0" fillId="0" borderId="0" xfId="0" applyBorder="1"/>
    <xf numFmtId="164" fontId="0" fillId="0" borderId="0" xfId="0" applyNumberFormat="1"/>
    <xf numFmtId="0" fontId="2" fillId="2" borderId="9" xfId="0" applyFont="1" applyFill="1" applyBorder="1" applyAlignment="1">
      <alignment horizontal="center" vertical="center"/>
    </xf>
    <xf numFmtId="6" fontId="2" fillId="3" borderId="7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/>
    <xf numFmtId="0" fontId="2" fillId="0" borderId="0" xfId="0" applyFont="1" applyAlignment="1"/>
    <xf numFmtId="0" fontId="3" fillId="0" borderId="0" xfId="1" applyBorder="1" applyAlignment="1" applyProtection="1"/>
    <xf numFmtId="0" fontId="2" fillId="0" borderId="0" xfId="0" applyFont="1" applyBorder="1" applyAlignment="1"/>
    <xf numFmtId="0" fontId="6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166" fontId="2" fillId="6" borderId="22" xfId="0" applyNumberFormat="1" applyFont="1" applyFill="1" applyBorder="1" applyAlignment="1">
      <alignment horizontal="center" wrapText="1"/>
    </xf>
    <xf numFmtId="6" fontId="2" fillId="0" borderId="0" xfId="0" applyNumberFormat="1" applyFont="1" applyFill="1" applyBorder="1" applyAlignment="1" applyProtection="1">
      <alignment horizontal="center"/>
      <protection hidden="1"/>
    </xf>
    <xf numFmtId="6" fontId="2" fillId="3" borderId="22" xfId="0" applyNumberFormat="1" applyFont="1" applyFill="1" applyBorder="1" applyAlignment="1" applyProtection="1">
      <alignment horizontal="center"/>
      <protection hidden="1"/>
    </xf>
    <xf numFmtId="0" fontId="2" fillId="6" borderId="22" xfId="0" applyFont="1" applyFill="1" applyBorder="1" applyAlignment="1" applyProtection="1">
      <alignment horizontal="left"/>
      <protection hidden="1"/>
    </xf>
    <xf numFmtId="0" fontId="4" fillId="6" borderId="22" xfId="0" applyFont="1" applyFill="1" applyBorder="1" applyAlignment="1">
      <alignment vertical="center"/>
    </xf>
    <xf numFmtId="0" fontId="6" fillId="0" borderId="0" xfId="0" applyFont="1" applyFill="1" applyBorder="1" applyProtection="1">
      <protection hidden="1"/>
    </xf>
    <xf numFmtId="0" fontId="3" fillId="0" borderId="0" xfId="1" applyFill="1" applyAlignment="1" applyProtection="1"/>
    <xf numFmtId="0" fontId="0" fillId="0" borderId="0" xfId="0" applyFill="1" applyBorder="1" applyAlignment="1"/>
    <xf numFmtId="0" fontId="3" fillId="0" borderId="0" xfId="1" applyFill="1" applyBorder="1" applyAlignment="1" applyProtection="1"/>
    <xf numFmtId="0" fontId="2" fillId="0" borderId="0" xfId="0" applyFont="1" applyFill="1" applyBorder="1" applyProtection="1">
      <protection hidden="1"/>
    </xf>
    <xf numFmtId="0" fontId="0" fillId="0" borderId="0" xfId="0" applyFill="1" applyBorder="1"/>
    <xf numFmtId="0" fontId="4" fillId="6" borderId="14" xfId="0" applyFont="1" applyFill="1" applyBorder="1"/>
    <xf numFmtId="0" fontId="0" fillId="6" borderId="15" xfId="0" applyFill="1" applyBorder="1" applyAlignment="1"/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6" fontId="2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vertical="center"/>
    </xf>
    <xf numFmtId="0" fontId="2" fillId="0" borderId="25" xfId="0" applyFont="1" applyBorder="1" applyAlignment="1">
      <alignment horizontal="center" wrapText="1"/>
    </xf>
    <xf numFmtId="0" fontId="2" fillId="2" borderId="18" xfId="0" applyFont="1" applyFill="1" applyBorder="1" applyAlignment="1">
      <alignment vertical="center"/>
    </xf>
    <xf numFmtId="0" fontId="0" fillId="0" borderId="14" xfId="0" applyBorder="1"/>
    <xf numFmtId="0" fontId="0" fillId="0" borderId="23" xfId="0" applyBorder="1"/>
    <xf numFmtId="0" fontId="0" fillId="0" borderId="15" xfId="0" applyBorder="1"/>
    <xf numFmtId="0" fontId="2" fillId="2" borderId="2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6" fillId="0" borderId="4" xfId="0" applyFont="1" applyBorder="1" applyProtection="1">
      <protection hidden="1"/>
    </xf>
    <xf numFmtId="10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Protection="1">
      <protection hidden="1"/>
    </xf>
    <xf numFmtId="0" fontId="2" fillId="7" borderId="4" xfId="0" quotePrefix="1" applyFont="1" applyFill="1" applyBorder="1" applyAlignment="1">
      <alignment vertical="center"/>
    </xf>
    <xf numFmtId="0" fontId="1" fillId="7" borderId="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0" xfId="0" applyFont="1" applyFill="1" applyBorder="1"/>
    <xf numFmtId="165" fontId="2" fillId="3" borderId="11" xfId="0" applyNumberFormat="1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6" fontId="2" fillId="3" borderId="11" xfId="0" applyNumberFormat="1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3" borderId="22" xfId="0" applyNumberFormat="1" applyFont="1" applyFill="1" applyBorder="1" applyAlignment="1" applyProtection="1">
      <alignment horizontal="center"/>
      <protection hidden="1"/>
    </xf>
    <xf numFmtId="0" fontId="2" fillId="9" borderId="0" xfId="0" applyFont="1" applyFill="1"/>
    <xf numFmtId="167" fontId="0" fillId="7" borderId="0" xfId="0" applyNumberFormat="1" applyFill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Border="1" applyAlignment="1"/>
    <xf numFmtId="10" fontId="9" fillId="0" borderId="22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" fillId="10" borderId="0" xfId="0" applyFont="1" applyFill="1" applyProtection="1">
      <protection hidden="1"/>
    </xf>
    <xf numFmtId="10" fontId="9" fillId="10" borderId="22" xfId="0" applyNumberFormat="1" applyFont="1" applyFill="1" applyBorder="1" applyAlignment="1">
      <alignment horizontal="center" wrapText="1"/>
    </xf>
    <xf numFmtId="0" fontId="2" fillId="5" borderId="22" xfId="0" applyFont="1" applyFill="1" applyBorder="1" applyAlignment="1">
      <alignment horizontal="center" wrapText="1"/>
    </xf>
    <xf numFmtId="0" fontId="2" fillId="5" borderId="26" xfId="0" applyFont="1" applyFill="1" applyBorder="1" applyAlignment="1">
      <alignment horizontal="left" wrapText="1"/>
    </xf>
    <xf numFmtId="0" fontId="2" fillId="5" borderId="19" xfId="0" applyFont="1" applyFill="1" applyBorder="1" applyAlignment="1">
      <alignment horizontal="left" wrapText="1"/>
    </xf>
    <xf numFmtId="0" fontId="2" fillId="5" borderId="20" xfId="0" applyFont="1" applyFill="1" applyBorder="1" applyAlignment="1">
      <alignment horizontal="left" wrapText="1"/>
    </xf>
    <xf numFmtId="0" fontId="3" fillId="0" borderId="0" xfId="1" applyAlignment="1" applyProtection="1"/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5" borderId="14" xfId="0" applyFont="1" applyFill="1" applyBorder="1" applyAlignment="1">
      <alignment wrapText="1"/>
    </xf>
    <xf numFmtId="0" fontId="8" fillId="5" borderId="23" xfId="0" applyFont="1" applyFill="1" applyBorder="1" applyAlignment="1">
      <alignment wrapText="1"/>
    </xf>
    <xf numFmtId="0" fontId="8" fillId="5" borderId="15" xfId="0" applyFont="1" applyFill="1" applyBorder="1" applyAlignment="1">
      <alignment wrapText="1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R65"/>
  <sheetViews>
    <sheetView workbookViewId="0">
      <selection activeCell="B7" sqref="B7:B65"/>
    </sheetView>
  </sheetViews>
  <sheetFormatPr defaultRowHeight="13.2" x14ac:dyDescent="0.25"/>
  <cols>
    <col min="1" max="1" width="17.33203125" customWidth="1"/>
    <col min="2" max="2" width="14.6640625" customWidth="1"/>
    <col min="3" max="3" width="2.6640625" customWidth="1"/>
    <col min="4" max="4" width="18.6640625" customWidth="1"/>
    <col min="5" max="5" width="2.6640625" customWidth="1"/>
    <col min="6" max="6" width="97.6640625" customWidth="1"/>
    <col min="7" max="7" width="2.6640625" customWidth="1"/>
  </cols>
  <sheetData>
    <row r="5" spans="1:18" ht="13.8" thickBot="1" x14ac:dyDescent="0.3">
      <c r="H5" s="2" t="s">
        <v>92</v>
      </c>
    </row>
    <row r="6" spans="1:18" ht="45.75" customHeight="1" thickBot="1" x14ac:dyDescent="0.3">
      <c r="A6" s="65" t="s">
        <v>25</v>
      </c>
      <c r="B6" s="61">
        <v>2025</v>
      </c>
      <c r="D6" s="19" t="s">
        <v>131</v>
      </c>
      <c r="F6" s="80" t="s">
        <v>141</v>
      </c>
      <c r="G6" s="15"/>
      <c r="H6" s="16">
        <v>1.022E-2</v>
      </c>
      <c r="I6" s="15"/>
      <c r="J6" s="15"/>
      <c r="K6" s="15"/>
      <c r="L6" s="15"/>
      <c r="M6" s="15"/>
      <c r="N6" s="15"/>
      <c r="O6" s="15"/>
      <c r="P6" s="15"/>
      <c r="Q6" s="15"/>
    </row>
    <row r="7" spans="1:18" ht="14.4" thickBot="1" x14ac:dyDescent="0.3">
      <c r="A7" s="76" t="s">
        <v>75</v>
      </c>
      <c r="B7" s="73">
        <v>0.3236</v>
      </c>
      <c r="D7" s="18">
        <v>225700</v>
      </c>
      <c r="F7" s="2"/>
    </row>
    <row r="8" spans="1:18" ht="14.4" thickBot="1" x14ac:dyDescent="0.3">
      <c r="A8" s="76" t="s">
        <v>79</v>
      </c>
      <c r="B8" s="73">
        <v>0.2077</v>
      </c>
      <c r="D8" s="64">
        <f>199300*1.022</f>
        <v>203684.6</v>
      </c>
      <c r="F8" s="2"/>
    </row>
    <row r="9" spans="1:18" ht="14.4" thickBot="1" x14ac:dyDescent="0.3">
      <c r="A9" s="76" t="s">
        <v>80</v>
      </c>
      <c r="B9" s="73">
        <v>0.18329999999999999</v>
      </c>
      <c r="D9" s="17"/>
      <c r="F9" s="2"/>
    </row>
    <row r="10" spans="1:18" ht="14.4" thickBot="1" x14ac:dyDescent="0.3">
      <c r="A10" s="77" t="s">
        <v>5</v>
      </c>
      <c r="B10" s="73">
        <v>0.2379</v>
      </c>
    </row>
    <row r="11" spans="1:18" ht="14.4" thickBot="1" x14ac:dyDescent="0.3">
      <c r="A11" s="76" t="s">
        <v>81</v>
      </c>
      <c r="B11" s="73">
        <v>0.20349999999999999</v>
      </c>
    </row>
    <row r="12" spans="1:18" ht="14.4" thickBot="1" x14ac:dyDescent="0.3">
      <c r="A12" s="76" t="s">
        <v>115</v>
      </c>
      <c r="B12" s="73">
        <v>0.18240000000000001</v>
      </c>
    </row>
    <row r="13" spans="1:18" ht="16.2" thickBot="1" x14ac:dyDescent="0.3">
      <c r="A13" s="77" t="s">
        <v>6</v>
      </c>
      <c r="B13" s="73">
        <v>0.32579999999999998</v>
      </c>
      <c r="F13" s="20" t="s">
        <v>142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14.4" thickBot="1" x14ac:dyDescent="0.3">
      <c r="A14" s="77" t="s">
        <v>7</v>
      </c>
      <c r="B14" s="73">
        <v>0.22409999999999999</v>
      </c>
    </row>
    <row r="15" spans="1:18" ht="14.4" thickBot="1" x14ac:dyDescent="0.3">
      <c r="A15" s="77" t="s">
        <v>116</v>
      </c>
      <c r="B15" s="73">
        <v>0.19450000000000001</v>
      </c>
    </row>
    <row r="16" spans="1:18" ht="14.4" thickBot="1" x14ac:dyDescent="0.3">
      <c r="A16" s="76" t="s">
        <v>82</v>
      </c>
      <c r="B16" s="73">
        <v>0.19670000000000001</v>
      </c>
    </row>
    <row r="17" spans="1:2" ht="14.4" thickBot="1" x14ac:dyDescent="0.3">
      <c r="A17" s="77" t="s">
        <v>8</v>
      </c>
      <c r="B17" s="73">
        <v>0.30859999999999999</v>
      </c>
    </row>
    <row r="18" spans="1:2" ht="14.4" thickBot="1" x14ac:dyDescent="0.3">
      <c r="A18" s="77" t="s">
        <v>31</v>
      </c>
      <c r="B18" s="73">
        <v>0.21929999999999999</v>
      </c>
    </row>
    <row r="19" spans="1:2" ht="14.4" thickBot="1" x14ac:dyDescent="0.3">
      <c r="A19" s="77" t="s">
        <v>32</v>
      </c>
      <c r="B19" s="73">
        <v>0.2223</v>
      </c>
    </row>
    <row r="20" spans="1:2" ht="14.4" thickBot="1" x14ac:dyDescent="0.3">
      <c r="A20" s="76" t="s">
        <v>83</v>
      </c>
      <c r="B20" s="73">
        <v>0.20150000000000001</v>
      </c>
    </row>
    <row r="21" spans="1:2" ht="14.4" thickBot="1" x14ac:dyDescent="0.3">
      <c r="A21" s="77" t="s">
        <v>26</v>
      </c>
      <c r="B21" s="73">
        <v>0.2215</v>
      </c>
    </row>
    <row r="22" spans="1:2" ht="14.4" thickBot="1" x14ac:dyDescent="0.3">
      <c r="A22" s="77" t="s">
        <v>117</v>
      </c>
      <c r="B22" s="73">
        <v>0.17630000000000001</v>
      </c>
    </row>
    <row r="23" spans="1:2" ht="14.4" thickBot="1" x14ac:dyDescent="0.3">
      <c r="A23" s="77" t="s">
        <v>33</v>
      </c>
      <c r="B23" s="73">
        <v>0.27260000000000001</v>
      </c>
    </row>
    <row r="24" spans="1:2" ht="14.4" thickBot="1" x14ac:dyDescent="0.3">
      <c r="A24" s="76" t="s">
        <v>84</v>
      </c>
      <c r="B24" s="73">
        <v>0.1893</v>
      </c>
    </row>
    <row r="25" spans="1:2" ht="14.4" thickBot="1" x14ac:dyDescent="0.3">
      <c r="A25" s="77" t="s">
        <v>34</v>
      </c>
      <c r="B25" s="73">
        <v>0.2142</v>
      </c>
    </row>
    <row r="26" spans="1:2" ht="14.4" thickBot="1" x14ac:dyDescent="0.3">
      <c r="A26" s="77" t="s">
        <v>9</v>
      </c>
      <c r="B26" s="73">
        <v>0.30520000000000003</v>
      </c>
    </row>
    <row r="27" spans="1:2" ht="14.4" thickBot="1" x14ac:dyDescent="0.3">
      <c r="A27" s="77" t="s">
        <v>127</v>
      </c>
      <c r="B27" s="73">
        <v>0.18010000000000001</v>
      </c>
    </row>
    <row r="28" spans="1:2" ht="14.4" thickBot="1" x14ac:dyDescent="0.3">
      <c r="A28" s="77" t="s">
        <v>35</v>
      </c>
      <c r="B28" s="73">
        <v>0.29120000000000001</v>
      </c>
    </row>
    <row r="29" spans="1:2" ht="14.4" thickBot="1" x14ac:dyDescent="0.3">
      <c r="A29" s="78" t="s">
        <v>133</v>
      </c>
      <c r="B29" s="79">
        <v>0.17649999999999999</v>
      </c>
    </row>
    <row r="30" spans="1:2" ht="14.4" thickBot="1" x14ac:dyDescent="0.3">
      <c r="A30" s="76" t="s">
        <v>85</v>
      </c>
      <c r="B30" s="73">
        <v>0.1943</v>
      </c>
    </row>
    <row r="31" spans="1:2" ht="14.4" thickBot="1" x14ac:dyDescent="0.3">
      <c r="A31" s="77" t="s">
        <v>10</v>
      </c>
      <c r="B31" s="73">
        <v>0.32079999999999997</v>
      </c>
    </row>
    <row r="32" spans="1:2" ht="14.4" thickBot="1" x14ac:dyDescent="0.3">
      <c r="A32" s="77" t="s">
        <v>76</v>
      </c>
      <c r="B32" s="73">
        <v>0.22209999999999999</v>
      </c>
    </row>
    <row r="33" spans="1:2" ht="14.4" thickBot="1" x14ac:dyDescent="0.3">
      <c r="A33" s="77" t="s">
        <v>11</v>
      </c>
      <c r="B33" s="73">
        <v>0.35</v>
      </c>
    </row>
    <row r="34" spans="1:2" ht="14.4" thickBot="1" x14ac:dyDescent="0.3">
      <c r="A34" s="77" t="s">
        <v>12</v>
      </c>
      <c r="B34" s="73">
        <v>0.21909999999999999</v>
      </c>
    </row>
    <row r="35" spans="1:2" ht="14.4" thickBot="1" x14ac:dyDescent="0.3">
      <c r="A35" s="77" t="s">
        <v>13</v>
      </c>
      <c r="B35" s="73">
        <v>0.18149999999999999</v>
      </c>
    </row>
    <row r="36" spans="1:2" ht="14.4" thickBot="1" x14ac:dyDescent="0.3">
      <c r="A36" s="76" t="s">
        <v>86</v>
      </c>
      <c r="B36" s="73">
        <v>0.18970000000000001</v>
      </c>
    </row>
    <row r="37" spans="1:2" ht="14.4" thickBot="1" x14ac:dyDescent="0.3">
      <c r="A37" s="76" t="s">
        <v>87</v>
      </c>
      <c r="B37" s="73">
        <v>0.21590000000000001</v>
      </c>
    </row>
    <row r="38" spans="1:2" ht="14.4" thickBot="1" x14ac:dyDescent="0.3">
      <c r="A38" s="76" t="s">
        <v>88</v>
      </c>
      <c r="B38" s="73">
        <v>0.19570000000000001</v>
      </c>
    </row>
    <row r="39" spans="1:2" ht="14.4" thickBot="1" x14ac:dyDescent="0.3">
      <c r="A39" s="77" t="s">
        <v>14</v>
      </c>
      <c r="B39" s="73">
        <v>0.36470000000000002</v>
      </c>
    </row>
    <row r="40" spans="1:2" ht="14.4" thickBot="1" x14ac:dyDescent="0.3">
      <c r="A40" s="77" t="s">
        <v>36</v>
      </c>
      <c r="B40" s="73">
        <v>0.2467</v>
      </c>
    </row>
    <row r="41" spans="1:2" ht="14.4" thickBot="1" x14ac:dyDescent="0.3">
      <c r="A41" s="77" t="s">
        <v>37</v>
      </c>
      <c r="B41" s="73">
        <v>0.22420000000000001</v>
      </c>
    </row>
    <row r="42" spans="1:2" ht="14.4" thickBot="1" x14ac:dyDescent="0.3">
      <c r="A42" s="77" t="s">
        <v>38</v>
      </c>
      <c r="B42" s="73">
        <v>0.2762</v>
      </c>
    </row>
    <row r="43" spans="1:2" ht="14.4" thickBot="1" x14ac:dyDescent="0.3">
      <c r="A43" s="77" t="s">
        <v>15</v>
      </c>
      <c r="B43" s="73">
        <v>0.3795</v>
      </c>
    </row>
    <row r="44" spans="1:2" ht="14.4" thickBot="1" x14ac:dyDescent="0.3">
      <c r="A44" s="77" t="s">
        <v>118</v>
      </c>
      <c r="B44" s="73">
        <v>0.18229999999999999</v>
      </c>
    </row>
    <row r="45" spans="1:2" ht="14.4" thickBot="1" x14ac:dyDescent="0.3">
      <c r="A45" s="76" t="s">
        <v>89</v>
      </c>
      <c r="B45" s="73">
        <v>0.17929999999999999</v>
      </c>
    </row>
    <row r="46" spans="1:2" ht="14.4" thickBot="1" x14ac:dyDescent="0.3">
      <c r="A46" s="77" t="s">
        <v>39</v>
      </c>
      <c r="B46" s="73">
        <v>0.28989999999999999</v>
      </c>
    </row>
    <row r="47" spans="1:2" ht="14.4" thickBot="1" x14ac:dyDescent="0.3">
      <c r="A47" s="77" t="s">
        <v>16</v>
      </c>
      <c r="B47" s="73">
        <v>0.22450000000000001</v>
      </c>
    </row>
    <row r="48" spans="1:2" ht="14.4" thickBot="1" x14ac:dyDescent="0.3">
      <c r="A48" s="77" t="s">
        <v>17</v>
      </c>
      <c r="B48" s="73">
        <v>0.21029999999999999</v>
      </c>
    </row>
    <row r="49" spans="1:2" ht="14.4" thickBot="1" x14ac:dyDescent="0.3">
      <c r="A49" s="77" t="s">
        <v>27</v>
      </c>
      <c r="B49" s="73">
        <v>0.26129999999999998</v>
      </c>
    </row>
    <row r="50" spans="1:2" ht="14.4" thickBot="1" x14ac:dyDescent="0.3">
      <c r="A50" s="77" t="s">
        <v>18</v>
      </c>
      <c r="B50" s="73">
        <v>0.22239999999999999</v>
      </c>
    </row>
    <row r="51" spans="1:2" ht="14.4" thickBot="1" x14ac:dyDescent="0.3">
      <c r="A51" s="78" t="s">
        <v>134</v>
      </c>
      <c r="B51" s="79">
        <v>0.17519999999999999</v>
      </c>
    </row>
    <row r="52" spans="1:2" ht="14.4" thickBot="1" x14ac:dyDescent="0.3">
      <c r="A52" s="77" t="s">
        <v>19</v>
      </c>
      <c r="B52" s="73">
        <v>0.2228</v>
      </c>
    </row>
    <row r="53" spans="1:2" ht="14.4" thickBot="1" x14ac:dyDescent="0.3">
      <c r="A53" s="78" t="s">
        <v>135</v>
      </c>
      <c r="B53" s="79">
        <v>0.17879999999999999</v>
      </c>
    </row>
    <row r="54" spans="1:2" ht="14.4" thickBot="1" x14ac:dyDescent="0.3">
      <c r="A54" s="77" t="s">
        <v>20</v>
      </c>
      <c r="B54" s="73">
        <v>0.29759999999999998</v>
      </c>
    </row>
    <row r="55" spans="1:2" ht="14.4" thickBot="1" x14ac:dyDescent="0.3">
      <c r="A55" s="77" t="s">
        <v>119</v>
      </c>
      <c r="B55" s="73">
        <v>0.18779999999999999</v>
      </c>
    </row>
    <row r="56" spans="1:2" ht="14.4" thickBot="1" x14ac:dyDescent="0.3">
      <c r="A56" s="77" t="s">
        <v>21</v>
      </c>
      <c r="B56" s="73">
        <v>0.3372</v>
      </c>
    </row>
    <row r="57" spans="1:2" ht="14.4" thickBot="1" x14ac:dyDescent="0.3">
      <c r="A57" s="77" t="s">
        <v>40</v>
      </c>
      <c r="B57" s="73">
        <v>0.46339999999999998</v>
      </c>
    </row>
    <row r="58" spans="1:2" ht="14.4" thickBot="1" x14ac:dyDescent="0.3">
      <c r="A58" s="77" t="s">
        <v>22</v>
      </c>
      <c r="B58" s="73">
        <v>0.31569999999999998</v>
      </c>
    </row>
    <row r="59" spans="1:2" ht="14.4" thickBot="1" x14ac:dyDescent="0.3">
      <c r="A59" s="78" t="s">
        <v>136</v>
      </c>
      <c r="B59" s="79">
        <v>0.1767</v>
      </c>
    </row>
    <row r="60" spans="1:2" ht="14.4" thickBot="1" x14ac:dyDescent="0.3">
      <c r="A60" s="76" t="s">
        <v>90</v>
      </c>
      <c r="B60" s="73">
        <v>0.20030000000000001</v>
      </c>
    </row>
    <row r="61" spans="1:2" ht="14.4" thickBot="1" x14ac:dyDescent="0.3">
      <c r="A61" s="76" t="s">
        <v>91</v>
      </c>
      <c r="B61" s="73">
        <v>0.1928</v>
      </c>
    </row>
    <row r="62" spans="1:2" ht="14.4" thickBot="1" x14ac:dyDescent="0.3">
      <c r="A62" s="76" t="s">
        <v>120</v>
      </c>
      <c r="B62" s="73">
        <v>0.188</v>
      </c>
    </row>
    <row r="63" spans="1:2" ht="14.4" thickBot="1" x14ac:dyDescent="0.3">
      <c r="A63" s="77" t="s">
        <v>28</v>
      </c>
      <c r="B63" s="73">
        <v>0.33939999999999998</v>
      </c>
    </row>
    <row r="64" spans="1:2" ht="14.4" thickBot="1" x14ac:dyDescent="0.3">
      <c r="A64" s="77" t="s">
        <v>29</v>
      </c>
      <c r="B64" s="73">
        <v>0.1706</v>
      </c>
    </row>
    <row r="65" spans="1:2" ht="14.4" thickBot="1" x14ac:dyDescent="0.3">
      <c r="A65" s="77" t="s">
        <v>30</v>
      </c>
      <c r="B65" s="73">
        <v>0.22620000000000001</v>
      </c>
    </row>
  </sheetData>
  <sheetProtection algorithmName="SHA-512" hashValue="HfSP+NzQOx8k3bU9IWu6fAHdDo8X/8KkXrAb2lDmqlfZoKbvxD2BftjZcP0Jq0cgECqX4qvZfsQTx8GOW9LbWA==" saltValue="gHgK29S4Ti42blr9PjOdbQ==" spinCount="100000" sheet="1" objects="1" scenarios="1"/>
  <phoneticPr fontId="5" type="noConversion"/>
  <conditionalFormatting sqref="F13:R13">
    <cfRule type="cellIs" dxfId="61" priority="1" stopIfTrue="1" operator="greaterThan">
      <formula>165200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I45"/>
  <sheetViews>
    <sheetView zoomScaleNormal="100" workbookViewId="0">
      <selection activeCell="B14" sqref="B14:E14"/>
    </sheetView>
  </sheetViews>
  <sheetFormatPr defaultColWidth="0" defaultRowHeight="12.75" customHeight="1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7" width="20.6640625" customWidth="1"/>
    <col min="8" max="11" width="9.33203125" customWidth="1"/>
  </cols>
  <sheetData>
    <row r="1" spans="2:9" ht="13.8" thickBot="1" x14ac:dyDescent="0.3"/>
    <row r="2" spans="2:9" s="1" customFormat="1" ht="15.6" x14ac:dyDescent="0.25">
      <c r="B2" s="85" t="s">
        <v>132</v>
      </c>
      <c r="C2" s="86"/>
      <c r="D2" s="86"/>
      <c r="E2" s="87"/>
      <c r="F2" s="14"/>
      <c r="G2" s="14"/>
    </row>
    <row r="3" spans="2:9" s="1" customFormat="1" ht="13.8" thickBot="1" x14ac:dyDescent="0.3">
      <c r="B3" s="88" t="s">
        <v>24</v>
      </c>
      <c r="C3" s="89"/>
      <c r="D3" s="89"/>
      <c r="E3" s="90"/>
      <c r="F3" s="41"/>
      <c r="G3" s="26"/>
    </row>
    <row r="4" spans="2:9" ht="13.8" thickBot="1" x14ac:dyDescent="0.3">
      <c r="B4" s="44"/>
      <c r="C4" s="45"/>
      <c r="D4" s="45"/>
      <c r="E4" s="46"/>
      <c r="F4" s="3"/>
      <c r="G4" s="3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37"/>
      <c r="H5" s="57"/>
      <c r="I5" s="66">
        <v>1.022</v>
      </c>
    </row>
    <row r="6" spans="2:9" ht="25.5" customHeight="1" x14ac:dyDescent="0.25">
      <c r="B6" s="91" t="s">
        <v>107</v>
      </c>
      <c r="C6" s="93" t="s">
        <v>110</v>
      </c>
      <c r="D6" s="69" t="s">
        <v>0</v>
      </c>
      <c r="E6" s="58">
        <v>95715</v>
      </c>
      <c r="F6" s="58"/>
      <c r="G6" s="38"/>
      <c r="H6" s="38"/>
    </row>
    <row r="7" spans="2:9" ht="25.5" customHeight="1" x14ac:dyDescent="0.25">
      <c r="B7" s="92"/>
      <c r="C7" s="94"/>
      <c r="D7" s="69" t="s">
        <v>1</v>
      </c>
      <c r="E7" s="58">
        <v>67129</v>
      </c>
      <c r="F7" s="58"/>
      <c r="G7" s="38"/>
      <c r="H7" s="38"/>
    </row>
    <row r="8" spans="2:9" ht="8.25" customHeight="1" x14ac:dyDescent="0.25">
      <c r="B8" s="5"/>
      <c r="C8" s="30"/>
      <c r="D8" s="30"/>
      <c r="E8" s="59"/>
      <c r="F8" s="39"/>
      <c r="G8" s="39"/>
      <c r="H8" s="39"/>
    </row>
    <row r="9" spans="2:9" ht="25.5" customHeight="1" x14ac:dyDescent="0.25">
      <c r="B9" s="95" t="s">
        <v>3</v>
      </c>
      <c r="C9" s="97" t="s">
        <v>2</v>
      </c>
      <c r="D9" s="69" t="s">
        <v>0</v>
      </c>
      <c r="E9" s="58">
        <v>67129</v>
      </c>
      <c r="F9" s="38"/>
      <c r="G9" s="38"/>
      <c r="H9" s="38"/>
    </row>
    <row r="10" spans="2:9" ht="25.5" customHeight="1" x14ac:dyDescent="0.25">
      <c r="B10" s="96"/>
      <c r="C10" s="93"/>
      <c r="D10" s="69" t="s">
        <v>1</v>
      </c>
      <c r="E10" s="58">
        <v>61790</v>
      </c>
      <c r="F10" s="38"/>
      <c r="G10" s="38"/>
      <c r="H10" s="38"/>
    </row>
    <row r="11" spans="2:9" ht="8.25" customHeight="1" x14ac:dyDescent="0.25">
      <c r="B11" s="5"/>
      <c r="C11" s="30"/>
      <c r="D11" s="30"/>
      <c r="E11" s="59"/>
      <c r="F11" s="39"/>
      <c r="G11" s="39"/>
      <c r="H11" s="39"/>
    </row>
    <row r="12" spans="2:9" ht="25.5" customHeight="1" x14ac:dyDescent="0.25">
      <c r="B12" s="33" t="s">
        <v>108</v>
      </c>
      <c r="C12" s="70" t="s">
        <v>111</v>
      </c>
      <c r="D12" s="35"/>
      <c r="E12" s="58">
        <v>45782</v>
      </c>
      <c r="F12" s="40"/>
      <c r="G12" s="40"/>
      <c r="H12" s="40"/>
    </row>
    <row r="13" spans="2:9" ht="25.5" customHeight="1" x14ac:dyDescent="0.25">
      <c r="B13" s="33" t="s">
        <v>109</v>
      </c>
      <c r="C13" s="70" t="s">
        <v>112</v>
      </c>
      <c r="D13" s="35"/>
      <c r="E13" s="58">
        <v>33878</v>
      </c>
      <c r="F13" s="40"/>
      <c r="G13" s="40"/>
      <c r="H13" s="40"/>
    </row>
    <row r="14" spans="2:9" ht="40.5" customHeight="1" thickBot="1" x14ac:dyDescent="0.3">
      <c r="B14" s="81" t="s">
        <v>129</v>
      </c>
      <c r="C14" s="82"/>
      <c r="D14" s="82"/>
      <c r="E14" s="83"/>
      <c r="F14" s="23"/>
    </row>
    <row r="15" spans="2:9" ht="13.2" x14ac:dyDescent="0.25"/>
    <row r="16" spans="2:9" ht="13.2" x14ac:dyDescent="0.25">
      <c r="C16" s="84" t="s">
        <v>78</v>
      </c>
      <c r="D16" s="84"/>
    </row>
    <row r="17" ht="13.2" x14ac:dyDescent="0.25"/>
    <row r="18" ht="13.2" x14ac:dyDescent="0.25"/>
    <row r="19" ht="13.2" x14ac:dyDescent="0.25"/>
    <row r="20" ht="13.2" x14ac:dyDescent="0.25"/>
    <row r="21" ht="13.2" hidden="1" x14ac:dyDescent="0.25"/>
    <row r="22" ht="13.2" hidden="1" x14ac:dyDescent="0.25"/>
    <row r="23" ht="13.2" hidden="1" x14ac:dyDescent="0.25"/>
    <row r="24" ht="13.2" hidden="1" x14ac:dyDescent="0.25"/>
    <row r="25" ht="13.2" hidden="1" x14ac:dyDescent="0.25"/>
    <row r="26" ht="13.2" hidden="1" x14ac:dyDescent="0.25"/>
    <row r="27" ht="13.2" hidden="1" x14ac:dyDescent="0.25"/>
    <row r="28" ht="13.2" hidden="1" x14ac:dyDescent="0.25"/>
    <row r="29" ht="13.2" hidden="1" x14ac:dyDescent="0.25"/>
    <row r="30" ht="13.2" hidden="1" x14ac:dyDescent="0.25"/>
    <row r="31" ht="13.2" hidden="1" x14ac:dyDescent="0.25"/>
    <row r="32" ht="13.2" hidden="1" x14ac:dyDescent="0.25"/>
    <row r="33" ht="13.2" hidden="1" x14ac:dyDescent="0.25"/>
    <row r="34" ht="13.2" x14ac:dyDescent="0.25"/>
    <row r="35" ht="13.2" x14ac:dyDescent="0.25"/>
    <row r="36" ht="13.2" x14ac:dyDescent="0.25"/>
    <row r="37" ht="13.2" x14ac:dyDescent="0.25"/>
    <row r="38" ht="13.2" x14ac:dyDescent="0.25"/>
    <row r="39" ht="13.2" x14ac:dyDescent="0.25"/>
    <row r="40" ht="13.2" x14ac:dyDescent="0.25"/>
    <row r="41" ht="13.2" x14ac:dyDescent="0.25"/>
    <row r="42" ht="13.2" x14ac:dyDescent="0.25"/>
    <row r="43" ht="13.2" x14ac:dyDescent="0.25"/>
    <row r="44" ht="13.2" x14ac:dyDescent="0.25"/>
    <row r="45" ht="13.2" x14ac:dyDescent="0.25"/>
  </sheetData>
  <sheetProtection algorithmName="SHA-512" hashValue="CtlQt86sFU5fKUL2RS1KhHoftfAs4uXlDZc47YH+NdmpjozLwh6CTYkmiS+chQbQUUGVkgc11bt0Pns1pgsUYA==" saltValue="f0GZ5/m8+uRF1eaLXNhViA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H2:IN2 A2:B3 F3:XFD3">
    <cfRule type="cellIs" dxfId="60" priority="1" stopIfTrue="1" operator="greaterThan">
      <formula>165200</formula>
    </cfRule>
  </conditionalFormatting>
  <hyperlinks>
    <hyperlink ref="C16:D16" location="'LOCALITY INDEX'!A1" display="Return to Locality Index" xr:uid="{00000000-0004-0000-0300-000000000000}"/>
  </hyperlinks>
  <pageMargins left="0.75" right="0.75" top="1" bottom="1" header="0.5" footer="0.5"/>
  <pageSetup scale="81" orientation="landscape" r:id="rId1"/>
  <headerFooter alignWithMargins="0">
    <oddFooter>&amp;L&amp;"Arial,Bold"AHB-300&amp;C&amp;"Arial,Bold"ATSPP Pay Bands&amp;R&amp;"Arial,Bold"&amp;A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65"/>
  <sheetViews>
    <sheetView tabSelected="1" workbookViewId="0">
      <selection activeCell="B29" sqref="B29"/>
    </sheetView>
  </sheetViews>
  <sheetFormatPr defaultRowHeight="13.2" x14ac:dyDescent="0.25"/>
  <cols>
    <col min="1" max="1" width="7.6640625" customWidth="1"/>
    <col min="2" max="2" width="83.6640625" style="7" bestFit="1" customWidth="1"/>
    <col min="3" max="10" width="9.33203125" style="7"/>
  </cols>
  <sheetData>
    <row r="1" spans="1:10" ht="16.2" thickBot="1" x14ac:dyDescent="0.35">
      <c r="A1" s="27" t="s">
        <v>41</v>
      </c>
      <c r="B1" s="28"/>
    </row>
    <row r="2" spans="1:10" x14ac:dyDescent="0.25">
      <c r="A2" s="8" t="s">
        <v>42</v>
      </c>
    </row>
    <row r="3" spans="1:10" x14ac:dyDescent="0.25">
      <c r="A3" s="9"/>
    </row>
    <row r="4" spans="1:10" x14ac:dyDescent="0.25">
      <c r="A4" s="11"/>
      <c r="B4" s="10" t="s">
        <v>43</v>
      </c>
    </row>
    <row r="5" spans="1:10" x14ac:dyDescent="0.25">
      <c r="A5" s="12"/>
      <c r="B5" s="10" t="s">
        <v>75</v>
      </c>
    </row>
    <row r="6" spans="1:10" s="1" customFormat="1" x14ac:dyDescent="0.25">
      <c r="A6" s="21"/>
      <c r="B6" s="22" t="s">
        <v>94</v>
      </c>
      <c r="C6" s="23"/>
      <c r="D6" s="23"/>
      <c r="E6" s="23"/>
      <c r="F6" s="23"/>
      <c r="G6" s="23"/>
      <c r="H6" s="23"/>
      <c r="I6" s="23"/>
      <c r="J6" s="23"/>
    </row>
    <row r="7" spans="1:10" s="1" customFormat="1" x14ac:dyDescent="0.25">
      <c r="A7" s="21"/>
      <c r="B7" s="24" t="s">
        <v>93</v>
      </c>
      <c r="C7" s="23"/>
      <c r="D7" s="23"/>
      <c r="E7" s="23"/>
      <c r="F7" s="23"/>
      <c r="G7" s="23"/>
      <c r="H7" s="23"/>
      <c r="I7" s="23"/>
      <c r="J7" s="23"/>
    </row>
    <row r="8" spans="1:10" x14ac:dyDescent="0.25">
      <c r="A8" s="13"/>
      <c r="B8" s="10" t="s">
        <v>44</v>
      </c>
    </row>
    <row r="9" spans="1:10" s="1" customFormat="1" x14ac:dyDescent="0.25">
      <c r="A9" s="25"/>
      <c r="B9" s="24" t="s">
        <v>95</v>
      </c>
      <c r="C9" s="23"/>
      <c r="D9" s="23"/>
      <c r="E9" s="23"/>
      <c r="F9" s="23"/>
      <c r="G9" s="23"/>
      <c r="H9" s="23"/>
      <c r="I9" s="23"/>
      <c r="J9" s="23"/>
    </row>
    <row r="10" spans="1:10" s="1" customFormat="1" x14ac:dyDescent="0.25">
      <c r="A10" s="25"/>
      <c r="B10" s="10" t="s">
        <v>121</v>
      </c>
      <c r="C10" s="23"/>
      <c r="D10" s="23"/>
      <c r="E10" s="23"/>
      <c r="F10" s="23"/>
      <c r="G10" s="23"/>
      <c r="H10" s="23"/>
      <c r="I10" s="23"/>
      <c r="J10" s="23"/>
    </row>
    <row r="11" spans="1:10" x14ac:dyDescent="0.25">
      <c r="A11" s="3"/>
      <c r="B11" s="10" t="s">
        <v>45</v>
      </c>
    </row>
    <row r="12" spans="1:10" x14ac:dyDescent="0.25">
      <c r="A12" s="3"/>
      <c r="B12" s="10" t="s">
        <v>7</v>
      </c>
    </row>
    <row r="13" spans="1:10" x14ac:dyDescent="0.25">
      <c r="A13" s="3"/>
      <c r="B13" s="24" t="s">
        <v>122</v>
      </c>
    </row>
    <row r="14" spans="1:10" s="1" customFormat="1" x14ac:dyDescent="0.25">
      <c r="A14" s="26"/>
      <c r="B14" s="24" t="s">
        <v>96</v>
      </c>
      <c r="C14" s="23"/>
      <c r="D14" s="23"/>
      <c r="E14" s="23"/>
      <c r="F14" s="23"/>
      <c r="G14" s="23"/>
      <c r="H14" s="23"/>
      <c r="I14" s="23"/>
      <c r="J14" s="23"/>
    </row>
    <row r="15" spans="1:10" x14ac:dyDescent="0.25">
      <c r="A15" s="3"/>
      <c r="B15" s="10" t="s">
        <v>46</v>
      </c>
    </row>
    <row r="16" spans="1:10" x14ac:dyDescent="0.25">
      <c r="A16" s="3"/>
      <c r="B16" s="10" t="s">
        <v>47</v>
      </c>
    </row>
    <row r="17" spans="1:10" x14ac:dyDescent="0.25">
      <c r="A17" s="3"/>
      <c r="B17" s="10" t="s">
        <v>48</v>
      </c>
    </row>
    <row r="18" spans="1:10" s="1" customFormat="1" x14ac:dyDescent="0.25">
      <c r="A18" s="26"/>
      <c r="B18" s="24" t="s">
        <v>97</v>
      </c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3"/>
      <c r="B19" s="10" t="s">
        <v>49</v>
      </c>
    </row>
    <row r="20" spans="1:10" x14ac:dyDescent="0.25">
      <c r="A20" s="3"/>
      <c r="B20" s="10" t="s">
        <v>123</v>
      </c>
    </row>
    <row r="21" spans="1:10" x14ac:dyDescent="0.25">
      <c r="A21" s="3"/>
      <c r="B21" s="10" t="s">
        <v>50</v>
      </c>
    </row>
    <row r="22" spans="1:10" s="1" customFormat="1" x14ac:dyDescent="0.25">
      <c r="A22" s="26"/>
      <c r="B22" s="24" t="s">
        <v>98</v>
      </c>
      <c r="C22" s="23"/>
      <c r="D22" s="23"/>
      <c r="E22" s="23"/>
      <c r="F22" s="23"/>
      <c r="G22" s="23"/>
      <c r="H22" s="23"/>
      <c r="I22" s="23"/>
      <c r="J22" s="23"/>
    </row>
    <row r="23" spans="1:10" x14ac:dyDescent="0.25">
      <c r="A23" s="3"/>
      <c r="B23" s="10" t="s">
        <v>51</v>
      </c>
    </row>
    <row r="24" spans="1:10" x14ac:dyDescent="0.25">
      <c r="A24" s="3"/>
      <c r="B24" s="10" t="s">
        <v>52</v>
      </c>
    </row>
    <row r="25" spans="1:10" x14ac:dyDescent="0.25">
      <c r="A25" s="3"/>
      <c r="B25" s="10" t="s">
        <v>128</v>
      </c>
    </row>
    <row r="26" spans="1:10" x14ac:dyDescent="0.25">
      <c r="A26" s="3"/>
      <c r="B26" s="10" t="s">
        <v>53</v>
      </c>
    </row>
    <row r="27" spans="1:10" x14ac:dyDescent="0.25">
      <c r="A27" s="3"/>
      <c r="B27" s="10" t="s">
        <v>137</v>
      </c>
    </row>
    <row r="28" spans="1:10" s="1" customFormat="1" x14ac:dyDescent="0.25">
      <c r="A28" s="26"/>
      <c r="B28" s="24" t="s">
        <v>99</v>
      </c>
      <c r="C28" s="23"/>
      <c r="D28" s="23"/>
      <c r="E28" s="23"/>
      <c r="F28" s="23"/>
      <c r="G28" s="23"/>
      <c r="H28" s="23"/>
      <c r="I28" s="23"/>
      <c r="J28" s="23"/>
    </row>
    <row r="29" spans="1:10" x14ac:dyDescent="0.25">
      <c r="A29" s="3"/>
      <c r="B29" s="10" t="s">
        <v>54</v>
      </c>
    </row>
    <row r="30" spans="1:10" x14ac:dyDescent="0.25">
      <c r="A30" s="3"/>
      <c r="B30" s="10" t="s">
        <v>76</v>
      </c>
    </row>
    <row r="31" spans="1:10" x14ac:dyDescent="0.25">
      <c r="A31" s="3"/>
      <c r="B31" s="10" t="s">
        <v>55</v>
      </c>
    </row>
    <row r="32" spans="1:10" x14ac:dyDescent="0.25">
      <c r="A32" s="3"/>
      <c r="B32" s="10" t="s">
        <v>56</v>
      </c>
    </row>
    <row r="33" spans="1:10" x14ac:dyDescent="0.25">
      <c r="A33" s="3"/>
      <c r="B33" s="10" t="s">
        <v>57</v>
      </c>
    </row>
    <row r="34" spans="1:10" s="1" customFormat="1" x14ac:dyDescent="0.25">
      <c r="A34" s="26"/>
      <c r="B34" s="24" t="s">
        <v>100</v>
      </c>
      <c r="C34" s="23"/>
      <c r="D34" s="23"/>
      <c r="E34" s="23"/>
      <c r="F34" s="23"/>
      <c r="G34" s="23"/>
      <c r="H34" s="23"/>
      <c r="I34" s="23"/>
      <c r="J34" s="23"/>
    </row>
    <row r="35" spans="1:10" s="1" customFormat="1" x14ac:dyDescent="0.25">
      <c r="A35" s="26"/>
      <c r="B35" s="24" t="s">
        <v>101</v>
      </c>
      <c r="C35" s="23"/>
      <c r="D35" s="23"/>
      <c r="E35" s="23"/>
      <c r="F35" s="23"/>
      <c r="G35" s="23"/>
      <c r="H35" s="23"/>
      <c r="I35" s="23"/>
      <c r="J35" s="23"/>
    </row>
    <row r="36" spans="1:10" s="1" customFormat="1" x14ac:dyDescent="0.25">
      <c r="A36" s="26"/>
      <c r="B36" s="24" t="s">
        <v>102</v>
      </c>
      <c r="C36" s="23"/>
      <c r="D36" s="23"/>
      <c r="E36" s="23"/>
      <c r="F36" s="23"/>
      <c r="G36" s="23"/>
      <c r="H36" s="23"/>
      <c r="I36" s="23"/>
      <c r="J36" s="23"/>
    </row>
    <row r="37" spans="1:10" x14ac:dyDescent="0.25">
      <c r="A37" s="3"/>
      <c r="B37" s="10" t="s">
        <v>58</v>
      </c>
      <c r="D37" s="72"/>
    </row>
    <row r="38" spans="1:10" x14ac:dyDescent="0.25">
      <c r="A38" s="3"/>
      <c r="B38" s="10" t="s">
        <v>59</v>
      </c>
    </row>
    <row r="39" spans="1:10" x14ac:dyDescent="0.25">
      <c r="A39" s="3"/>
      <c r="B39" s="10" t="s">
        <v>60</v>
      </c>
    </row>
    <row r="40" spans="1:10" x14ac:dyDescent="0.25">
      <c r="A40" s="3"/>
      <c r="B40" s="10" t="s">
        <v>61</v>
      </c>
    </row>
    <row r="41" spans="1:10" x14ac:dyDescent="0.25">
      <c r="A41" s="3"/>
      <c r="B41" s="10" t="s">
        <v>62</v>
      </c>
    </row>
    <row r="42" spans="1:10" x14ac:dyDescent="0.25">
      <c r="A42" s="3"/>
      <c r="B42" s="24" t="s">
        <v>124</v>
      </c>
    </row>
    <row r="43" spans="1:10" s="1" customFormat="1" x14ac:dyDescent="0.25">
      <c r="A43" s="26"/>
      <c r="B43" s="24" t="s">
        <v>103</v>
      </c>
      <c r="C43" s="23"/>
      <c r="D43" s="23"/>
      <c r="E43" s="23"/>
      <c r="F43" s="23"/>
      <c r="G43" s="23"/>
      <c r="H43" s="23"/>
      <c r="I43" s="23"/>
      <c r="J43" s="23"/>
    </row>
    <row r="44" spans="1:10" x14ac:dyDescent="0.25">
      <c r="A44" s="3"/>
      <c r="B44" s="10" t="s">
        <v>63</v>
      </c>
    </row>
    <row r="45" spans="1:10" x14ac:dyDescent="0.25">
      <c r="A45" s="3"/>
      <c r="B45" s="10" t="s">
        <v>64</v>
      </c>
    </row>
    <row r="46" spans="1:10" x14ac:dyDescent="0.25">
      <c r="A46" s="3"/>
      <c r="B46" s="10" t="s">
        <v>65</v>
      </c>
    </row>
    <row r="47" spans="1:10" x14ac:dyDescent="0.25">
      <c r="A47" s="3"/>
      <c r="B47" s="10" t="s">
        <v>66</v>
      </c>
    </row>
    <row r="48" spans="1:10" x14ac:dyDescent="0.25">
      <c r="A48" s="3"/>
      <c r="B48" s="10" t="s">
        <v>67</v>
      </c>
    </row>
    <row r="49" spans="1:10" x14ac:dyDescent="0.25">
      <c r="A49" s="3"/>
      <c r="B49" s="10" t="s">
        <v>138</v>
      </c>
    </row>
    <row r="50" spans="1:10" x14ac:dyDescent="0.25">
      <c r="A50" s="3"/>
      <c r="B50" s="10" t="s">
        <v>68</v>
      </c>
    </row>
    <row r="51" spans="1:10" x14ac:dyDescent="0.25">
      <c r="A51" s="3"/>
      <c r="B51" s="10" t="s">
        <v>139</v>
      </c>
    </row>
    <row r="52" spans="1:10" x14ac:dyDescent="0.25">
      <c r="A52" s="3"/>
      <c r="B52" s="10" t="s">
        <v>69</v>
      </c>
    </row>
    <row r="53" spans="1:10" x14ac:dyDescent="0.25">
      <c r="A53" s="3"/>
      <c r="B53" s="10" t="s">
        <v>125</v>
      </c>
    </row>
    <row r="54" spans="1:10" x14ac:dyDescent="0.25">
      <c r="A54" s="3"/>
      <c r="B54" s="10" t="s">
        <v>70</v>
      </c>
    </row>
    <row r="55" spans="1:10" x14ac:dyDescent="0.25">
      <c r="A55" s="3"/>
      <c r="B55" s="10" t="s">
        <v>71</v>
      </c>
    </row>
    <row r="56" spans="1:10" x14ac:dyDescent="0.25">
      <c r="A56" s="3"/>
      <c r="B56" s="10" t="s">
        <v>72</v>
      </c>
    </row>
    <row r="57" spans="1:10" x14ac:dyDescent="0.25">
      <c r="A57" s="3"/>
      <c r="B57" s="10" t="s">
        <v>140</v>
      </c>
    </row>
    <row r="58" spans="1:10" s="1" customFormat="1" x14ac:dyDescent="0.25">
      <c r="A58" s="26"/>
      <c r="B58" s="24" t="s">
        <v>104</v>
      </c>
      <c r="C58" s="23"/>
      <c r="D58" s="23"/>
      <c r="E58" s="23"/>
      <c r="F58" s="23"/>
      <c r="G58" s="23"/>
      <c r="H58" s="23"/>
      <c r="I58" s="23"/>
      <c r="J58" s="23"/>
    </row>
    <row r="59" spans="1:10" s="1" customFormat="1" x14ac:dyDescent="0.25">
      <c r="A59" s="26"/>
      <c r="B59" s="24" t="s">
        <v>105</v>
      </c>
      <c r="C59" s="23"/>
      <c r="D59" s="23"/>
      <c r="E59" s="23"/>
      <c r="F59" s="23"/>
      <c r="G59" s="23"/>
      <c r="H59" s="23"/>
      <c r="I59" s="23"/>
      <c r="J59" s="23"/>
    </row>
    <row r="60" spans="1:10" s="1" customFormat="1" x14ac:dyDescent="0.25">
      <c r="A60" s="26"/>
      <c r="B60" s="10" t="s">
        <v>126</v>
      </c>
      <c r="C60" s="23"/>
      <c r="D60" s="23"/>
      <c r="E60" s="23"/>
      <c r="F60" s="23"/>
      <c r="G60" s="23"/>
      <c r="H60" s="23"/>
      <c r="I60" s="23"/>
      <c r="J60" s="23"/>
    </row>
    <row r="61" spans="1:10" x14ac:dyDescent="0.25">
      <c r="A61" s="3"/>
      <c r="B61" s="10" t="s">
        <v>73</v>
      </c>
    </row>
    <row r="62" spans="1:10" x14ac:dyDescent="0.25">
      <c r="A62" s="3"/>
      <c r="B62" s="10" t="s">
        <v>30</v>
      </c>
    </row>
    <row r="63" spans="1:10" x14ac:dyDescent="0.25">
      <c r="A63" s="3"/>
      <c r="B63" s="10" t="s">
        <v>74</v>
      </c>
    </row>
    <row r="64" spans="1:10" ht="13.8" thickBot="1" x14ac:dyDescent="0.3">
      <c r="A64" s="3"/>
    </row>
    <row r="65" spans="2:6" ht="35.25" customHeight="1" thickBot="1" x14ac:dyDescent="0.3">
      <c r="B65" s="98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65" s="99"/>
      <c r="D65" s="99"/>
      <c r="E65" s="99"/>
      <c r="F65" s="100"/>
    </row>
  </sheetData>
  <sheetProtection algorithmName="SHA-512" hashValue="+rRfhaaZAS+Y9sQynIg8x7gMYlrEwFOsmJL7yLtTtECMWT/xakO0DS7dHT49qDKlNXpKRjpHvaF/ieca2Bu+wA==" saltValue="0Q1qTnzQUMRQrUivjvRdDg==" spinCount="100000" sheet="1" objects="1" scenarios="1"/>
  <mergeCells count="1">
    <mergeCell ref="B65:F65"/>
  </mergeCells>
  <phoneticPr fontId="5" type="noConversion"/>
  <hyperlinks>
    <hyperlink ref="B8" location="atl!A1" display="Atlanta, GA" xr:uid="{00000000-0004-0000-0100-000000000000}"/>
    <hyperlink ref="B12" location="Buf!A1" display="Buffalo" xr:uid="{00000000-0004-0000-0100-000001000000}"/>
    <hyperlink ref="B15" location="chi!A1" display="Chicago-Gary-Kenosha, Illinois - Indiana - Wisconsin" xr:uid="{00000000-0004-0000-0100-000002000000}"/>
    <hyperlink ref="B16" location="cin!A1" display="Cincinnati-Hamilton, Ohio - Kentucky - Indiana" xr:uid="{00000000-0004-0000-0100-000003000000}"/>
    <hyperlink ref="B17" location="cle!A1" display="Cleveland-Akron, Ohio" xr:uid="{00000000-0004-0000-0100-000004000000}"/>
    <hyperlink ref="B19" location="col!A1" display="Columbus, Ohio" xr:uid="{00000000-0004-0000-0100-000005000000}"/>
    <hyperlink ref="B21" location="dfw!A1" display="Dallas-Fort Worth, Texas" xr:uid="{00000000-0004-0000-0100-000006000000}"/>
    <hyperlink ref="B23" location="day!A1" display="Dayton-Springfield, Ohio" xr:uid="{00000000-0004-0000-0100-000007000000}"/>
    <hyperlink ref="B24" location="den!A1" display="Denver-Boulder-Greeley, Colorado" xr:uid="{00000000-0004-0000-0100-000008000000}"/>
    <hyperlink ref="B26" location="det!A1" display="Detroit-Ann Arbor-Flint, Michigan" xr:uid="{00000000-0004-0000-0100-000009000000}"/>
    <hyperlink ref="B29" location="har!A1" display="Hartford, Connecticut (including all of New London County, CT)" xr:uid="{00000000-0004-0000-0100-00000A000000}"/>
    <hyperlink ref="B31" location="hou!A1" display="Houston-Galveston-Brazoria, Texas" xr:uid="{00000000-0004-0000-0100-00000B000000}"/>
    <hyperlink ref="B32" location="hnt!A1" display="Huntsville, Alabama" xr:uid="{00000000-0004-0000-0100-00000C000000}"/>
    <hyperlink ref="B33" location="ind!A1" display="Indianapolis, Indiana" xr:uid="{00000000-0004-0000-0100-00000D000000}"/>
    <hyperlink ref="B37" location="la!A1" display="Los Angeles-Riverside-Orange County, California " xr:uid="{00000000-0004-0000-0100-00000E000000}"/>
    <hyperlink ref="B38" location="mfl!A1" display="Miami-Fort Lauderdale, Florida" xr:uid="{00000000-0004-0000-0100-00000F000000}"/>
    <hyperlink ref="B39" location="mil!A1" display="Milwaukee-Racine, Wisconsin" xr:uid="{00000000-0004-0000-0100-000010000000}"/>
    <hyperlink ref="B40" location="msp!A1" display="Minneapolis-St. Paul, Minnesota - Wisconsin" xr:uid="{00000000-0004-0000-0100-000011000000}"/>
    <hyperlink ref="B41" location="ny!A1" display="New York-Northern New Jersey-Long Island, New York - New Jersey - Connecticut - Pennsylvania" xr:uid="{00000000-0004-0000-0100-000012000000}"/>
    <hyperlink ref="B44" location="phl!A1" display="Philadelphia-Wilmington-Atlantic City, Pennsylvania - New Jersey - Delaware - Maryland" xr:uid="{00000000-0004-0000-0100-000013000000}"/>
    <hyperlink ref="B45" location="px!A1" display="Phoenix, Arizona" xr:uid="{00000000-0004-0000-0100-000014000000}"/>
    <hyperlink ref="B46" location="pit!A1" display="Pittsburgh, Pennsylvania" xr:uid="{00000000-0004-0000-0100-000015000000}"/>
    <hyperlink ref="B47" location="por!A1" display="Portland-Salem, Oregon - Washington" xr:uid="{00000000-0004-0000-0100-000016000000}"/>
    <hyperlink ref="B48" location="ra!A1" display="Raleigh, North Carolina" xr:uid="{00000000-0004-0000-0100-000017000000}"/>
    <hyperlink ref="B50" location="rch!A1" display="Richmond-Petersburg, Virginia" xr:uid="{00000000-0004-0000-0100-000018000000}"/>
    <hyperlink ref="B52" location="sac!A1" display="Sacramento-Yolo, California" xr:uid="{00000000-0004-0000-0100-000019000000}"/>
    <hyperlink ref="B54" location="sd!A1" display="San Diego, California" xr:uid="{00000000-0004-0000-0100-00001A000000}"/>
    <hyperlink ref="B55" location="sf!A1" display="San Francisco-Oakland-San Jose, California" xr:uid="{00000000-0004-0000-0100-00001B000000}"/>
    <hyperlink ref="B56" location="sea!A1" display="Seattle-Tacoma-Bremerton, Washington" xr:uid="{00000000-0004-0000-0100-00001C000000}"/>
    <hyperlink ref="B61" location="WDCB!A1" display="Washington-Baltimore, District of Columbia - Maryland - Virginia - West Virginia " xr:uid="{00000000-0004-0000-0100-00001D000000}"/>
    <hyperlink ref="B63" location="rus!A1" display="Rest of United States  " xr:uid="{00000000-0004-0000-0100-00001E000000}"/>
    <hyperlink ref="B62" location="Intl!A1" display="International" xr:uid="{00000000-0004-0000-0100-00001F000000}"/>
    <hyperlink ref="B4" location="'NO LOCALITY'!A1" display="No Locality" xr:uid="{00000000-0004-0000-0100-000020000000}"/>
    <hyperlink ref="B5" location="Ak!A1" display="Alaska" xr:uid="{00000000-0004-0000-0100-000021000000}"/>
    <hyperlink ref="B30" location="Hi!A1" display="Hawaii" xr:uid="{00000000-0004-0000-0100-000022000000}"/>
    <hyperlink ref="B6" location="Albany!A1" display="Albany, NY" xr:uid="{00000000-0004-0000-0100-000023000000}"/>
    <hyperlink ref="B7" location="Albuquerque!A1" display="Albuquerque-Santa Fe, NM" xr:uid="{00000000-0004-0000-0100-000024000000}"/>
    <hyperlink ref="B9" location="Austin!A1" display="Austin, TX" xr:uid="{00000000-0004-0000-0100-000025000000}"/>
    <hyperlink ref="B14" location="Charlotte!A1" display="Charlotte-Concord, NC-SC" xr:uid="{00000000-0004-0000-0100-000026000000}"/>
    <hyperlink ref="B18" location="'Colorado Springs'!A1" display="Colorado Springs, CO" xr:uid="{00000000-0004-0000-0100-000027000000}"/>
    <hyperlink ref="B22" location="Davenport!A1" display="Davenport-Moline, IA-IL" xr:uid="{00000000-0004-0000-0100-000028000000}"/>
    <hyperlink ref="B28" location="Harrisburg!A1" display="Harrisburg-Lebanon,PA" xr:uid="{00000000-0004-0000-0100-000029000000}"/>
    <hyperlink ref="B34" location="'Kansas City'!A1" display="Kansas City, MO-KS" xr:uid="{00000000-0004-0000-0100-00002A000000}"/>
    <hyperlink ref="B35" location="Laredo!A1" display="Laredo, TX" xr:uid="{00000000-0004-0000-0100-00002B000000}"/>
    <hyperlink ref="B36" location="'Las Vegas'!A1" display="Las Vegas-Henderson, NV-AZ" xr:uid="{00000000-0004-0000-0100-00002C000000}"/>
    <hyperlink ref="B43" location="'Palm Bay'!A1" display="Palm Bay, Florida" xr:uid="{00000000-0004-0000-0100-00002D000000}"/>
    <hyperlink ref="B58" location="'St Louis'!A1" display="St Louis-St Charlies-Farmingron, MO-IL" xr:uid="{00000000-0004-0000-0100-00002E000000}"/>
    <hyperlink ref="B59" location="Tucson!A1" display="Tucson, AZ" xr:uid="{00000000-0004-0000-0100-00002F000000}"/>
    <hyperlink ref="B11" location="bos!A1" display="Boston, Worcester-Lawrence, Massachusetts - New Hampshire - Maine - Connecticut" xr:uid="{00000000-0004-0000-0100-000030000000}"/>
    <hyperlink ref="B10" location="Birm!A1" display="Boston, Worcester-Lawrence, Massachusetts - New Hampshire - Maine - Connecticut" xr:uid="{00000000-0004-0000-0100-000031000000}"/>
    <hyperlink ref="B13" location="Burl!A1" display="Burlington-South Burlington, VT" xr:uid="{00000000-0004-0000-0100-000032000000}"/>
    <hyperlink ref="B20" location="CorpC!A1" display="Corpus Christi-Kingsville-Alice, TX" xr:uid="{00000000-0004-0000-0100-000033000000}"/>
    <hyperlink ref="B42" location="Omaha!A1" display="Omaha-Council Bluffs-Fremont, NE-IA" xr:uid="{00000000-0004-0000-0100-000034000000}"/>
    <hyperlink ref="B53" location="SanAn!A1" display="San Antonio-New Braunfels-Pearsall, TX" xr:uid="{00000000-0004-0000-0100-000035000000}"/>
    <hyperlink ref="B60" location="VABN!A1" display="Virginia Beach-Norfolk, VA-NC" xr:uid="{00000000-0004-0000-0100-000036000000}"/>
    <hyperlink ref="B25" location="des!A1" display="Des Moines, Iowa" xr:uid="{00000000-0004-0000-0100-000037000000}"/>
    <hyperlink ref="B27" location="Fresno!A1" display="Fresno-Madera-Hanford, CA" xr:uid="{86CA78C5-3845-4E03-BDE5-DCEAED4C8482}"/>
    <hyperlink ref="B49" location="Reno!A1" display="Reno-Fernley, NV" xr:uid="{721D92A6-2DAA-4578-90F1-3BF5C8094486}"/>
    <hyperlink ref="B51" location="Rochester!A1" display="Rochester-Batavia-Seneca Falls, NY" xr:uid="{AB05CCB8-069C-49B2-9055-BFB5571A6FE6}"/>
    <hyperlink ref="B57" location="Spokane!A1" display="Spokane-Spokane Valley-Coeur d'Alene, WA-ID" xr:uid="{97473C19-5625-49D1-92D7-FE8E4D913152}"/>
  </hyperlinks>
  <pageMargins left="0.75" right="0.75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I45"/>
  <sheetViews>
    <sheetView zoomScaleNormal="100" workbookViewId="0">
      <selection activeCell="I6" sqref="I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7" width="20.6640625" customWidth="1"/>
    <col min="8" max="11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14"/>
      <c r="G2" s="14"/>
    </row>
    <row r="3" spans="2:9" s="1" customFormat="1" ht="13.8" thickBot="1" x14ac:dyDescent="0.3">
      <c r="B3" s="88" t="s">
        <v>24</v>
      </c>
      <c r="C3" s="89"/>
      <c r="D3" s="89"/>
      <c r="E3" s="90"/>
      <c r="F3" s="41"/>
      <c r="G3" s="26"/>
    </row>
    <row r="4" spans="2:9" ht="13.8" thickBot="1" x14ac:dyDescent="0.3">
      <c r="B4" s="44"/>
      <c r="C4" s="45"/>
      <c r="D4" s="45"/>
      <c r="E4" s="46"/>
      <c r="F4" s="3"/>
      <c r="G4" s="3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37"/>
      <c r="H5" s="57"/>
      <c r="I5" s="66">
        <v>1.0169999999999999</v>
      </c>
    </row>
    <row r="6" spans="2:9" ht="25.5" customHeight="1" x14ac:dyDescent="0.25">
      <c r="B6" s="91" t="s">
        <v>107</v>
      </c>
      <c r="C6" s="93" t="s">
        <v>110</v>
      </c>
      <c r="D6" s="29" t="s">
        <v>0</v>
      </c>
      <c r="E6" s="58">
        <f>'NO LOCALITY Prior Year'!E6*'NO LOCALITY'!$I$5</f>
        <v>97342.154999999984</v>
      </c>
      <c r="F6" s="38"/>
      <c r="G6" s="38"/>
      <c r="H6" s="38"/>
    </row>
    <row r="7" spans="2:9" ht="25.5" customHeight="1" x14ac:dyDescent="0.25">
      <c r="B7" s="92"/>
      <c r="C7" s="94"/>
      <c r="D7" s="29" t="s">
        <v>1</v>
      </c>
      <c r="E7" s="58">
        <f>'NO LOCALITY Prior Year'!E7*'NO LOCALITY'!$I$5</f>
        <v>68270.192999999999</v>
      </c>
      <c r="F7" s="38"/>
      <c r="G7" s="38"/>
      <c r="H7" s="38"/>
    </row>
    <row r="8" spans="2:9" ht="8.25" customHeight="1" x14ac:dyDescent="0.25">
      <c r="B8" s="5"/>
      <c r="C8" s="30"/>
      <c r="D8" s="30"/>
      <c r="E8" s="59"/>
      <c r="F8" s="39"/>
      <c r="G8" s="39"/>
      <c r="H8" s="39"/>
    </row>
    <row r="9" spans="2:9" ht="25.5" customHeight="1" x14ac:dyDescent="0.25">
      <c r="B9" s="95" t="s">
        <v>3</v>
      </c>
      <c r="C9" s="97" t="s">
        <v>2</v>
      </c>
      <c r="D9" s="29" t="s">
        <v>0</v>
      </c>
      <c r="E9" s="58">
        <f>'NO LOCALITY Prior Year'!E9*'NO LOCALITY'!$I$5</f>
        <v>68270.192999999999</v>
      </c>
      <c r="F9" s="38"/>
      <c r="G9" s="38"/>
      <c r="H9" s="38"/>
    </row>
    <row r="10" spans="2:9" ht="25.5" customHeight="1" x14ac:dyDescent="0.25">
      <c r="B10" s="96"/>
      <c r="C10" s="93"/>
      <c r="D10" s="29" t="s">
        <v>1</v>
      </c>
      <c r="E10" s="58">
        <f>'NO LOCALITY Prior Year'!E10*'NO LOCALITY'!$I$5</f>
        <v>62840.429999999993</v>
      </c>
      <c r="F10" s="38"/>
      <c r="G10" s="38"/>
      <c r="H10" s="38"/>
    </row>
    <row r="11" spans="2:9" ht="8.25" customHeight="1" x14ac:dyDescent="0.25">
      <c r="B11" s="5"/>
      <c r="C11" s="30"/>
      <c r="D11" s="30"/>
      <c r="E11" s="59"/>
      <c r="F11" s="39"/>
      <c r="G11" s="39"/>
      <c r="H11" s="39"/>
    </row>
    <row r="12" spans="2:9" ht="25.5" customHeight="1" x14ac:dyDescent="0.25">
      <c r="B12" s="33" t="s">
        <v>108</v>
      </c>
      <c r="C12" s="32" t="s">
        <v>111</v>
      </c>
      <c r="D12" s="35"/>
      <c r="E12" s="60">
        <f>'NO LOCALITY Prior Year'!E12*'NO LOCALITY'!$I$5</f>
        <v>46560.293999999994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5"/>
      <c r="E13" s="60">
        <f>'NO LOCALITY Prior Year'!E13*'NO LOCALITY'!$I$5</f>
        <v>34453.925999999999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x14ac:dyDescent="0.25"/>
    <row r="18" x14ac:dyDescent="0.25"/>
    <row r="19" x14ac:dyDescent="0.25"/>
    <row r="20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</sheetData>
  <sheetProtection algorithmName="SHA-512" hashValue="3b/3l9+yVw0Phek6keLA3HWm7Fgt3o/4U9JkhS2wFQIVBpRDibfdLkctv5ucXQutIVBy38ac7vXlfEbrkrYQ+Q==" saltValue="/EwGlyuiqR8oKNPdROdRTA==" spinCount="100000" sheet="1" objects="1" scenarios="1"/>
  <mergeCells count="8">
    <mergeCell ref="B3:E3"/>
    <mergeCell ref="B2:E2"/>
    <mergeCell ref="C16:D16"/>
    <mergeCell ref="B9:B10"/>
    <mergeCell ref="B6:B7"/>
    <mergeCell ref="C6:C7"/>
    <mergeCell ref="C9:C10"/>
    <mergeCell ref="B14:E14"/>
  </mergeCells>
  <phoneticPr fontId="0" type="noConversion"/>
  <conditionalFormatting sqref="H2:IN2 A2:B3 F3:XFD3">
    <cfRule type="cellIs" dxfId="59" priority="1" stopIfTrue="1" operator="greaterThan">
      <formula>165200</formula>
    </cfRule>
  </conditionalFormatting>
  <hyperlinks>
    <hyperlink ref="C16:D16" location="'LOCALITY INDEX'!A1" display="Return to Locality Index" xr:uid="{00000000-0004-0000-0200-000000000000}"/>
  </hyperlinks>
  <pageMargins left="0.75" right="0.75" top="1" bottom="1" header="0.5" footer="0.5"/>
  <pageSetup scale="81" orientation="landscape" r:id="rId1"/>
  <headerFooter alignWithMargins="0">
    <oddFooter>&amp;L&amp;"Arial,Bold"AHB-300&amp;C&amp;"Arial,Bold"ATSPP Pay Bands&amp;R&amp;"Arial,Bold"&amp;A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52"/>
  <sheetViews>
    <sheetView zoomScaleNormal="100" workbookViewId="0">
      <selection activeCell="H5" sqref="H5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55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75</v>
      </c>
      <c r="H5" s="52">
        <f>VLOOKUP(G5,'Locality and Max Pay'!A:B,2,FALSE)</f>
        <v>0.3236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128842.07635799996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90362.427454799996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90362.427454799996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83175.593147999985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61627.205138399986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45603.216453599998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qLSqWCYQte+RyiLrd3y27aEGd/0w1i4ymWMdAzSKNxZmGGZl2Ufgx3nAdTw6oNVvu+Ehmbb1WRjZ7AX2SlpQ1w==" saltValue="CdkPWOF62pVQe6Q+64wNCQ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58" priority="1" stopIfTrue="1" operator="greaterThan">
      <formula>165200</formula>
    </cfRule>
  </conditionalFormatting>
  <hyperlinks>
    <hyperlink ref="C16:D16" location="'LOCALITY INDEX'!A1" display="Return to Locality Index" xr:uid="{00000000-0004-0000-04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79</v>
      </c>
      <c r="H5" s="52">
        <f>VLOOKUP(G5,'Locality and Max Pay'!A:B,2,FALSE)</f>
        <v>0.2077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117560.12059349997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82449.912086099997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82449.912086099997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75892.387310999984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56230.867063799997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41610.006430200003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1PMeUfkvH3rvat0dgMcxaTw4smEDMWmiA7LGCyii7rh9TUfSfvzC2gbfb018WqVTNk+WUlbB3hmrRm2pDgHHoA==" saltValue="JotF/Xez/DsAUYQ+PZUCdQ==" spinCount="100000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57" priority="1" stopIfTrue="1" operator="greaterThan">
      <formula>165200</formula>
    </cfRule>
  </conditionalFormatting>
  <hyperlinks>
    <hyperlink ref="C16:D16" location="'LOCALITY INDEX'!A1" display="Return to Locality Index" xr:uid="{00000000-0004-0000-05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80</v>
      </c>
      <c r="H5" s="52">
        <f>VLOOKUP(G5,'Locality and Max Pay'!A:B,2,FALSE)</f>
        <v>0.18329999999999999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115184.97201149998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80784.119376899995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80784.119376899995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74359.080818999995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55094.795890199995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40769.330635799997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m+Yfgc0kgaJcsxPxt5o/kG5v8qBL5sdQA/kIDmHrqGklIfPZ7az2LWrjUt4pRav7PR5p5QOxGdWC7AsCi7FxrQ==" saltValue="sHS0poZEW5HJTwZ0aZMHSQ==" spinCount="100000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56" priority="1" stopIfTrue="1" operator="greaterThan">
      <formula>165200</formula>
    </cfRule>
  </conditionalFormatting>
  <hyperlinks>
    <hyperlink ref="C16:D16" location="'LOCALITY INDEX'!A1" display="Return to Locality Index" xr:uid="{00000000-0004-0000-06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3" t="s">
        <v>5</v>
      </c>
      <c r="H5" s="52">
        <f>VLOOKUP(G5,'Locality and Max Pay'!A:B,2,FALSE)</f>
        <v>0.2379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120499.85367449999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84511.671914699997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84511.671914699997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77790.168296999997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57636.98794259999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42650.514995400001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Q953aIPvXHncQ03jdHTGdVni/TXlNhc1UHL07q9Yf4CYbj3hHVqq+6zTdO8r5fNPkXvnZvVBJDZCZ45+39yDqg==" saltValue="WUDHfVfX8j8HKTSqiCgy5w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55" priority="1" stopIfTrue="1" operator="greaterThan">
      <formula>165200</formula>
    </cfRule>
  </conditionalFormatting>
  <hyperlinks>
    <hyperlink ref="C16:D16" location="'LOCALITY INDEX'!A1" display="Return to Locality Index" xr:uid="{00000000-0004-0000-07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81</v>
      </c>
      <c r="H5" s="52">
        <f>VLOOKUP(G5,'Locality and Max Pay'!A:B,2,FALSE)</f>
        <v>0.20349999999999999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117151.28354249998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82163.177275499998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82163.177275499998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75628.457504999998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56035.313828999992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41465.299940999997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O9srA4TWp/E17kgXoh05uiDb0rFsUDxtcSv7Tc61q20cqAsNedZWC9hFco8dEAIvl14eHHUZJyeYqtGPtmJNZA==" saltValue="1mr0QALei4iotHhr1IHK0A==" spinCount="100000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54" priority="1" stopIfTrue="1" operator="greaterThan">
      <formula>165200</formula>
    </cfRule>
  </conditionalFormatting>
  <hyperlinks>
    <hyperlink ref="C16:D16" location="'LOCALITY INDEX'!A1" display="Return to Locality Index" xr:uid="{00000000-0004-0000-08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3" t="s">
        <v>115</v>
      </c>
      <c r="H5" s="52">
        <f>VLOOKUP(G5,'Locality and Max Pay'!A:B,2,FALSE)</f>
        <v>0.18240000000000001</v>
      </c>
    </row>
    <row r="6" spans="2:9" ht="25.5" customHeight="1" x14ac:dyDescent="0.25">
      <c r="B6" s="91" t="s">
        <v>107</v>
      </c>
      <c r="C6" s="97" t="s">
        <v>110</v>
      </c>
      <c r="D6" s="63" t="s">
        <v>0</v>
      </c>
      <c r="E6" s="6">
        <f>IF('NO LOCALITY'!E6*(1+$H$5)&gt;'Locality and Max Pay'!$D$7,'Locality and Max Pay'!$D$7,'NO LOCALITY'!E6*(1+$H$5))</f>
        <v>115097.36407199997</v>
      </c>
      <c r="F6" s="40"/>
      <c r="G6" s="40"/>
      <c r="H6" s="40"/>
    </row>
    <row r="7" spans="2:9" ht="25.5" customHeight="1" x14ac:dyDescent="0.25">
      <c r="B7" s="92"/>
      <c r="C7" s="97"/>
      <c r="D7" s="63" t="s">
        <v>1</v>
      </c>
      <c r="E7" s="6">
        <f>IF('NO LOCALITY'!E7*(1+$H$5)&gt;'Locality and Max Pay'!$D$7,'Locality and Max Pay'!$D$7,'NO LOCALITY'!E7*(1+$H$5))</f>
        <v>80722.676203199997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63" t="s">
        <v>0</v>
      </c>
      <c r="E9" s="6">
        <f>IF('NO LOCALITY'!E9*(1+$H$5)&gt;'Locality and Max Pay'!$D$7,'Locality and Max Pay'!$D$7,'NO LOCALITY'!E9*(1+$H$5))</f>
        <v>80722.676203199997</v>
      </c>
      <c r="F9" s="40"/>
      <c r="G9" s="40"/>
      <c r="H9" s="40"/>
    </row>
    <row r="10" spans="2:9" ht="25.5" customHeight="1" x14ac:dyDescent="0.25">
      <c r="B10" s="102"/>
      <c r="C10" s="93"/>
      <c r="D10" s="62" t="s">
        <v>1</v>
      </c>
      <c r="E10" s="6">
        <f>IF('NO LOCALITY'!E10*(1+$H$5)&gt;'Locality and Max Pay'!$D$7,'Locality and Max Pay'!$D$7,'NO LOCALITY'!E10*(1+$H$5))</f>
        <v>74302.524431999991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63" t="s">
        <v>111</v>
      </c>
      <c r="D12" s="36"/>
      <c r="E12" s="6">
        <f>IF('NO LOCALITY'!E12*(1+$H$5)&gt;'Locality and Max Pay'!$D$7,'Locality and Max Pay'!$D$7,'NO LOCALITY'!E12*(1+$H$5))</f>
        <v>55052.891625599987</v>
      </c>
      <c r="F12" s="40"/>
      <c r="G12" s="40"/>
      <c r="H12" s="40"/>
    </row>
    <row r="13" spans="2:9" ht="25.5" customHeight="1" x14ac:dyDescent="0.25">
      <c r="B13" s="33" t="s">
        <v>109</v>
      </c>
      <c r="C13" s="63" t="s">
        <v>112</v>
      </c>
      <c r="D13" s="36"/>
      <c r="E13" s="6">
        <f>IF('NO LOCALITY'!E13*(1+$H$5)&gt;'Locality and Max Pay'!$D$7,'Locality and Max Pay'!$D$7,'NO LOCALITY'!E13*(1+$H$5))</f>
        <v>40738.322102399994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p5KvFNDdB/M2dH44Yuw8XRfSGFPusUiaM1gq0nYoCMuE6wQF6tuSbVkAkrCHybBBswG2nzAN2UL6FO1C66Jv7Q==" saltValue="WWVSi/Sx2IddmKSFZuWCoQ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53" priority="1" stopIfTrue="1" operator="greaterThan">
      <formula>165200</formula>
    </cfRule>
  </conditionalFormatting>
  <hyperlinks>
    <hyperlink ref="C16:D16" location="'LOCALITY INDEX'!A1" display="Return to Locality Index" xr:uid="{00000000-0004-0000-09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3" t="s">
        <v>6</v>
      </c>
      <c r="H5" s="52">
        <f>VLOOKUP(G5,'Locality and Max Pay'!A:B,2,FALSE)</f>
        <v>0.32579999999999998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129056.22909899999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90512.621879400001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90512.621879400001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83313.842093999992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61729.637785199993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45679.0150908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giVSOH2vImTY3gM/IpFdfjKjy4WygSKnSpGWBoOtO9mzXCITABmwoa2iAj/TFs8n4uDtK38ve4aZlqFcK6xbmw==" saltValue="392ZdvRZ+s+d3RHk7jqq0w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52" priority="1" stopIfTrue="1" operator="greaterThan">
      <formula>165200</formula>
    </cfRule>
  </conditionalFormatting>
  <hyperlinks>
    <hyperlink ref="C16:D16" location="'LOCALITY INDEX'!A1" display="Return to Locality Index" xr:uid="{00000000-0004-0000-0A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3" t="s">
        <v>7</v>
      </c>
      <c r="H5" s="52">
        <f>VLOOKUP(G5,'Locality and Max Pay'!A:B,2,FALSE)</f>
        <v>0.22409999999999999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119156.53193549998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83569.543251299998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83569.543251299998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76922.970362999986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56994.455885399992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42175.0508166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cVOfuMj5Xtbvr65AzcKtTOk2VUQnh9bEwPu0/O/VQHvD8yTpoUBwguzamRN40+0vxvWGSAL4ObOO7fE4VXF9mg==" saltValue="150qmifj4Q2vYojFFtWTWw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51" priority="1" stopIfTrue="1" operator="greaterThan">
      <formula>165200</formula>
    </cfRule>
  </conditionalFormatting>
  <hyperlinks>
    <hyperlink ref="C16:D16" location="'LOCALITY INDEX'!A1" display="Return to Locality Index" xr:uid="{00000000-0004-0000-0B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116</v>
      </c>
      <c r="H5" s="52">
        <f>VLOOKUP(G5,'Locality and Max Pay'!A:B,2,FALSE)</f>
        <v>0.19450000000000001</v>
      </c>
    </row>
    <row r="6" spans="2:9" ht="25.5" customHeight="1" x14ac:dyDescent="0.25">
      <c r="B6" s="91" t="s">
        <v>107</v>
      </c>
      <c r="C6" s="97" t="s">
        <v>110</v>
      </c>
      <c r="D6" s="63" t="s">
        <v>0</v>
      </c>
      <c r="E6" s="6">
        <f>IF('NO LOCALITY'!E6*(1+$H$5)&gt;'Locality and Max Pay'!$D$7,'Locality and Max Pay'!$D$7,'NO LOCALITY'!E6*(1+$H$5))</f>
        <v>116275.20414749999</v>
      </c>
      <c r="F6" s="40"/>
      <c r="G6" s="40"/>
      <c r="H6" s="40"/>
    </row>
    <row r="7" spans="2:9" ht="25.5" customHeight="1" x14ac:dyDescent="0.25">
      <c r="B7" s="92"/>
      <c r="C7" s="97"/>
      <c r="D7" s="63" t="s">
        <v>1</v>
      </c>
      <c r="E7" s="6">
        <f>IF('NO LOCALITY'!E7*(1+$H$5)&gt;'Locality and Max Pay'!$D$7,'Locality and Max Pay'!$D$7,'NO LOCALITY'!E7*(1+$H$5))</f>
        <v>81548.745538500007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63" t="s">
        <v>0</v>
      </c>
      <c r="E9" s="6">
        <f>IF('NO LOCALITY'!E9*(1+$H$5)&gt;'Locality and Max Pay'!$D$7,'Locality and Max Pay'!$D$7,'NO LOCALITY'!E9*(1+$H$5))</f>
        <v>81548.745538500007</v>
      </c>
      <c r="F9" s="40"/>
      <c r="G9" s="40"/>
      <c r="H9" s="40"/>
    </row>
    <row r="10" spans="2:9" ht="25.5" customHeight="1" x14ac:dyDescent="0.25">
      <c r="B10" s="102"/>
      <c r="C10" s="93"/>
      <c r="D10" s="62" t="s">
        <v>1</v>
      </c>
      <c r="E10" s="6">
        <f>IF('NO LOCALITY'!E10*(1+$H$5)&gt;'Locality and Max Pay'!$D$7,'Locality and Max Pay'!$D$7,'NO LOCALITY'!E10*(1+$H$5))</f>
        <v>75062.893635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63" t="s">
        <v>111</v>
      </c>
      <c r="D12" s="36"/>
      <c r="E12" s="6">
        <f>IF('NO LOCALITY'!E12*(1+$H$5)&gt;'Locality and Max Pay'!$D$7,'Locality and Max Pay'!$D$7,'NO LOCALITY'!E12*(1+$H$5))</f>
        <v>55616.271182999997</v>
      </c>
      <c r="F12" s="40"/>
      <c r="G12" s="40"/>
      <c r="H12" s="40"/>
    </row>
    <row r="13" spans="2:9" ht="25.5" customHeight="1" x14ac:dyDescent="0.25">
      <c r="B13" s="33" t="s">
        <v>109</v>
      </c>
      <c r="C13" s="63" t="s">
        <v>112</v>
      </c>
      <c r="D13" s="36"/>
      <c r="E13" s="6">
        <f>IF('NO LOCALITY'!E13*(1+$H$5)&gt;'Locality and Max Pay'!$D$7,'Locality and Max Pay'!$D$7,'NO LOCALITY'!E13*(1+$H$5))</f>
        <v>41155.214607000002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DDeaDhysZ6OTSxmYO7JNZr6ccZja2mAeJgZiGwYAGQ/TORDqAhMkDWkVuuQY4EUIOPgYRKyaQ7db4zQLyXznqQ==" saltValue="ad9TiMKrcyWbNkJKXP3itQ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50" priority="1" stopIfTrue="1" operator="greaterThan">
      <formula>165200</formula>
    </cfRule>
  </conditionalFormatting>
  <hyperlinks>
    <hyperlink ref="C16:D16" location="'LOCALITY INDEX'!A1" display="Return to Locality Index" xr:uid="{00000000-0004-0000-0C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82</v>
      </c>
      <c r="H5" s="52">
        <f>VLOOKUP(G5,'Locality and Max Pay'!A:B,2,FALSE)</f>
        <v>0.19670000000000001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116489.35688849998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81698.939963100012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81698.939963100012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75201.142580999993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55718.703829799997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41231.013244200003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8u9YoOswt1LoI4g/q9b3sajF8T1tzaZJ4+D695t7dkeZZFvobmpOTYX78YU8nPvqXLHVyC/W7FuF098nON0iTw==" saltValue="9T764bVBE3wOkw9JnVek0g==" spinCount="100000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49" priority="1" stopIfTrue="1" operator="greaterThan">
      <formula>165200</formula>
    </cfRule>
  </conditionalFormatting>
  <hyperlinks>
    <hyperlink ref="C16:D16" location="'LOCALITY INDEX'!A1" display="Return to Locality Index" xr:uid="{00000000-0004-0000-0D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3" t="s">
        <v>8</v>
      </c>
      <c r="H5" s="52">
        <f>VLOOKUP(G5,'Locality and Max Pay'!A:B,2,FALSE)</f>
        <v>0.30859999999999999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127381.94403299998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89338.374559799995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89338.374559799995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82232.986697999993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60928.80072839999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45086.407563599998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18kd6s7DshAbnSz67Cbdwnm6WgPOiIrw4zUXQqngaCciPMecrYbqSSswIGuvW/N7rIi5N04/CCjc7PHuzsVsdg==" saltValue="DTJnqiS8A1FRv50vRs8zuw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48" priority="1" stopIfTrue="1" operator="greaterThan">
      <formula>165200</formula>
    </cfRule>
  </conditionalFormatting>
  <hyperlinks>
    <hyperlink ref="C16:D16" location="'LOCALITY INDEX'!A1" display="Return to Locality Index" xr:uid="{00000000-0004-0000-0E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31</v>
      </c>
      <c r="H5" s="52">
        <f>VLOOKUP(G5,'Locality and Max Pay'!A:B,2,FALSE)</f>
        <v>0.21929999999999999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118689.28959149998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83241.846324900005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83241.846324900005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76621.336298999988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56770.966474199995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42009.671971800002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McbwRAryxvpNXATwXpLxMnDCHhI1Ggr1+ch0BkAjxtcYtT9wqFX4Xpqwgmlf9U2RCoJ3Q51+H3Wyfr9s9pXGJg==" saltValue="oD++nDKJq6aLWhZ5ozyZRw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47" priority="1" stopIfTrue="1" operator="greaterThan">
      <formula>165200</formula>
    </cfRule>
  </conditionalFormatting>
  <hyperlinks>
    <hyperlink ref="C16:D16" location="'LOCALITY INDEX'!A1" display="Return to Locality Index" xr:uid="{00000000-0004-0000-0F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32</v>
      </c>
      <c r="H5" s="52">
        <f>VLOOKUP(G5,'Locality and Max Pay'!A:B,2,FALSE)</f>
        <v>0.2223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118981.31605649997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83446.656903900002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83446.656903900002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76809.857588999992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56910.647356199988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42113.033749800001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F0y04gNTR/hw03xrIqz+Hupp/KeZVqBUIPpqRrQlV8qNGhMlAQXWJdQqy5HVzzOi3HqDvSZUuAcbXNhJY+ICew==" saltValue="BoJQSHO1ezo1sczfG8DIjg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46" priority="1" stopIfTrue="1" operator="greaterThan">
      <formula>165200</formula>
    </cfRule>
  </conditionalFormatting>
  <hyperlinks>
    <hyperlink ref="C16:D16" location="'LOCALITY INDEX'!A1" display="Return to Locality Index" xr:uid="{00000000-0004-0000-10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83</v>
      </c>
      <c r="H5" s="52">
        <f>VLOOKUP(G5,'Locality and Max Pay'!A:B,2,FALSE)</f>
        <v>0.20150000000000001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116956.59923249998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82026.636889500005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82026.636889500005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75502.776644999991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55942.193240999994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41396.392089000001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flOUD51P1vAkU81RwXg748Xca2tfIJFCAc/S0eRiIQ1E4k8t5XikFgfgFTh7C2tvwzD6QnBti2ER6AYI6ShcLg==" saltValue="GjSpeOPyYJNfG/KEDqz6Mw==" spinCount="100000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45" priority="1" stopIfTrue="1" operator="greaterThan">
      <formula>165200</formula>
    </cfRule>
  </conditionalFormatting>
  <hyperlinks>
    <hyperlink ref="C16:D16" location="'LOCALITY INDEX'!A1" display="Return to Locality Index" xr:uid="{00000000-0004-0000-11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26</v>
      </c>
      <c r="H5" s="52">
        <f>VLOOKUP(G5,'Locality and Max Pay'!A:B,2,FALSE)</f>
        <v>0.2215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118903.44233249998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83392.040749499996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83392.040749499996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76759.585244999995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56873.399120999995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42085.470609000004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q2Uu/0bh763iAyn+Bl2LUYYvK7gB62uaQaNX3LykC4cT5IX74fUtgBn/Bl4SjILYKd72Xy4B9I5iAV7FotM9BA==" saltValue="uczPMiTUJ9N6TnDNNQCLkQ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44" priority="1" stopIfTrue="1" operator="greaterThan">
      <formula>165200</formula>
    </cfRule>
  </conditionalFormatting>
  <hyperlinks>
    <hyperlink ref="C16:D16" location="'LOCALITY INDEX'!A1" display="Return to Locality Index" xr:uid="{00000000-0004-0000-12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117</v>
      </c>
      <c r="H5" s="52">
        <f>VLOOKUP(G5,'Locality and Max Pay'!A:B,2,FALSE)</f>
        <v>0.17630000000000001</v>
      </c>
    </row>
    <row r="6" spans="2:9" ht="25.5" customHeight="1" x14ac:dyDescent="0.25">
      <c r="B6" s="91" t="s">
        <v>107</v>
      </c>
      <c r="C6" s="97" t="s">
        <v>110</v>
      </c>
      <c r="D6" s="63" t="s">
        <v>0</v>
      </c>
      <c r="E6" s="6">
        <f>IF('NO LOCALITY'!E6*(1+$H$5)&gt;'Locality and Max Pay'!$D$7,'Locality and Max Pay'!$D$7,'NO LOCALITY'!E6*(1+$H$5))</f>
        <v>114503.57692649997</v>
      </c>
      <c r="F6" s="40"/>
      <c r="G6" s="40"/>
      <c r="H6" s="40"/>
    </row>
    <row r="7" spans="2:9" ht="25.5" customHeight="1" x14ac:dyDescent="0.25">
      <c r="B7" s="92"/>
      <c r="C7" s="97"/>
      <c r="D7" s="63" t="s">
        <v>1</v>
      </c>
      <c r="E7" s="6">
        <f>IF('NO LOCALITY'!E7*(1+$H$5)&gt;'Locality and Max Pay'!$D$7,'Locality and Max Pay'!$D$7,'NO LOCALITY'!E7*(1+$H$5))</f>
        <v>80306.228025899996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63" t="s">
        <v>0</v>
      </c>
      <c r="E9" s="6">
        <f>IF('NO LOCALITY'!E9*(1+$H$5)&gt;'Locality and Max Pay'!$D$7,'Locality and Max Pay'!$D$7,'NO LOCALITY'!E9*(1+$H$5))</f>
        <v>80306.228025899996</v>
      </c>
      <c r="F9" s="40"/>
      <c r="G9" s="40"/>
      <c r="H9" s="40"/>
    </row>
    <row r="10" spans="2:9" ht="25.5" customHeight="1" x14ac:dyDescent="0.25">
      <c r="B10" s="102"/>
      <c r="C10" s="93"/>
      <c r="D10" s="62" t="s">
        <v>1</v>
      </c>
      <c r="E10" s="6">
        <f>IF('NO LOCALITY'!E10*(1+$H$5)&gt;'Locality and Max Pay'!$D$7,'Locality and Max Pay'!$D$7,'NO LOCALITY'!E10*(1+$H$5))</f>
        <v>73919.19780899999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63" t="s">
        <v>111</v>
      </c>
      <c r="D12" s="36"/>
      <c r="E12" s="6">
        <f>IF('NO LOCALITY'!E12*(1+$H$5)&gt;'Locality and Max Pay'!$D$7,'Locality and Max Pay'!$D$7,'NO LOCALITY'!E12*(1+$H$5))</f>
        <v>54768.873832199992</v>
      </c>
      <c r="F12" s="40"/>
      <c r="G12" s="40"/>
      <c r="H12" s="40"/>
    </row>
    <row r="13" spans="2:9" ht="25.5" customHeight="1" x14ac:dyDescent="0.25">
      <c r="B13" s="33" t="s">
        <v>109</v>
      </c>
      <c r="C13" s="63" t="s">
        <v>112</v>
      </c>
      <c r="D13" s="36"/>
      <c r="E13" s="6">
        <f>IF('NO LOCALITY'!E13*(1+$H$5)&gt;'Locality and Max Pay'!$D$7,'Locality and Max Pay'!$D$7,'NO LOCALITY'!E13*(1+$H$5))</f>
        <v>40528.153153799998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qpFSgGcULBQCKj3fd7DG2S1KC6GpuhDCqU1kw7K0s03uL4WAZCkNFl8Pcwg4BMVhidllQeu13XmQB9Fe04YMuA==" saltValue="phCpcScVoqWbUCPI9lenhw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43" priority="1" stopIfTrue="1" operator="greaterThan">
      <formula>165200</formula>
    </cfRule>
  </conditionalFormatting>
  <hyperlinks>
    <hyperlink ref="C16:D16" location="'LOCALITY INDEX'!A1" display="Return to Locality Index" xr:uid="{00000000-0004-0000-13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33</v>
      </c>
      <c r="H5" s="52">
        <f>VLOOKUP(G5,'Locality and Max Pay'!A:B,2,FALSE)</f>
        <v>0.27260000000000001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123877.62645299998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86880.647611799999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86880.647611799999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79970.731217999986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59252.630144399991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43846.0662276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GnCZgOou4V32EOzGj04K/USC40NXr/Drky2JM9WsLuHAsSdJ4E/wdJp6Sai3N2y9Aox0AjlcdZRBii+ytbsFYQ==" saltValue="PuxQDMmWs/QFx7QpDdTZPw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42" priority="1" stopIfTrue="1" operator="greaterThan">
      <formula>165200</formula>
    </cfRule>
  </conditionalFormatting>
  <hyperlinks>
    <hyperlink ref="C16:D16" location="'LOCALITY INDEX'!A1" display="Return to Locality Index" xr:uid="{00000000-0004-0000-14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84</v>
      </c>
      <c r="H5" s="52">
        <f>VLOOKUP(G5,'Locality and Max Pay'!A:B,2,FALSE)</f>
        <v>0.1893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115769.02494149999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81193.740534900004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81193.740534900004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74736.123398999989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55374.157654199997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40976.054191800002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UatC8Y3y4p8mhBjBUcLTCGLPgI0ddCZI0g7EUNIMHVBl9pg54CY7FufaWO6n/Rm26O0bCOOuT8SNAi1Dis08KQ==" saltValue="OM7BaNIM/IyFvsIY5YLmAA==" spinCount="100000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41" priority="1" stopIfTrue="1" operator="greaterThan">
      <formula>165200</formula>
    </cfRule>
  </conditionalFormatting>
  <hyperlinks>
    <hyperlink ref="C16:D16" location="'LOCALITY INDEX'!A1" display="Return to Locality Index" xr:uid="{00000000-0004-0000-15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34</v>
      </c>
      <c r="H5" s="52">
        <f>VLOOKUP(G5,'Locality and Max Pay'!A:B,2,FALSE)</f>
        <v>0.2142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118192.84460099998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82893.668340599994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82893.668340599994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76300.850105999983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56533.508974799988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41833.956949200001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2lWCH3yMpyzZm80W0bq3DfA+eXQVdEXa1CeSvGg48rtseNZOL4HwgALg4MG43SrEgny6ApLVKSqgjc5D468Qmg==" saltValue="gJaHQFvXn0P2pDaFJMperg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40" priority="1" stopIfTrue="1" operator="greaterThan">
      <formula>165200</formula>
    </cfRule>
  </conditionalFormatting>
  <hyperlinks>
    <hyperlink ref="C16:D16" location="'LOCALITY INDEX'!A1" display="Return to Locality Index" xr:uid="{00000000-0004-0000-16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9</v>
      </c>
      <c r="H5" s="52">
        <f>VLOOKUP(G5,'Locality and Max Pay'!A:B,2,FALSE)</f>
        <v>0.30520000000000003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127050.98070599999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89106.255903600002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89106.255903600002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82019.329236000005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60770.495728800001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44969.264215200004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SzwWKHc7IRYwb2lneOvrbEvp0kFhx+OKFgmZ6ohdOfF49lmRf2wCSnQ3pTYkI7ts+Oc6fpEzWZylVQM89agRZw==" saltValue="ujWfPYci6uk2SuD0ISn0PA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39" priority="1" stopIfTrue="1" operator="greaterThan">
      <formula>165200</formula>
    </cfRule>
  </conditionalFormatting>
  <hyperlinks>
    <hyperlink ref="C16:D16" location="'LOCALITY INDEX'!A1" display="Return to Locality Index" xr:uid="{00000000-0004-0000-17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127</v>
      </c>
      <c r="H5" s="52">
        <f>VLOOKUP(G5,'Locality and Max Pay'!A:B,2,FALSE)</f>
        <v>0.18010000000000001</v>
      </c>
    </row>
    <row r="6" spans="2:9" ht="25.5" customHeight="1" x14ac:dyDescent="0.25">
      <c r="B6" s="91" t="s">
        <v>107</v>
      </c>
      <c r="C6" s="97" t="s">
        <v>110</v>
      </c>
      <c r="D6" s="68" t="s">
        <v>0</v>
      </c>
      <c r="E6" s="6">
        <f>IF('NO LOCALITY'!E6*(1+$H$5)&gt;'Locality and Max Pay'!$D$7,'Locality and Max Pay'!$D$7,'NO LOCALITY'!E6*(1+$H$5))</f>
        <v>114873.47711549998</v>
      </c>
      <c r="F6" s="40"/>
      <c r="G6" s="40"/>
      <c r="H6" s="40"/>
    </row>
    <row r="7" spans="2:9" ht="25.5" customHeight="1" x14ac:dyDescent="0.25">
      <c r="B7" s="92"/>
      <c r="C7" s="97"/>
      <c r="D7" s="68" t="s">
        <v>1</v>
      </c>
      <c r="E7" s="6">
        <f>IF('NO LOCALITY'!E7*(1+$H$5)&gt;'Locality and Max Pay'!$D$7,'Locality and Max Pay'!$D$7,'NO LOCALITY'!E7*(1+$H$5))</f>
        <v>80565.6547593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68" t="s">
        <v>0</v>
      </c>
      <c r="E9" s="6">
        <f>IF('NO LOCALITY'!E9*(1+$H$5)&gt;'Locality and Max Pay'!$D$7,'Locality and Max Pay'!$D$7,'NO LOCALITY'!E9*(1+$H$5))</f>
        <v>80565.6547593</v>
      </c>
      <c r="F9" s="40"/>
      <c r="G9" s="40"/>
      <c r="H9" s="40"/>
    </row>
    <row r="10" spans="2:9" ht="25.5" customHeight="1" x14ac:dyDescent="0.25">
      <c r="B10" s="102"/>
      <c r="C10" s="93"/>
      <c r="D10" s="67" t="s">
        <v>1</v>
      </c>
      <c r="E10" s="6">
        <f>IF('NO LOCALITY'!E10*(1+$H$5)&gt;'Locality and Max Pay'!$D$7,'Locality and Max Pay'!$D$7,'NO LOCALITY'!E10*(1+$H$5))</f>
        <v>74157.991442999992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68" t="s">
        <v>111</v>
      </c>
      <c r="D12" s="36"/>
      <c r="E12" s="6">
        <f>IF('NO LOCALITY'!E12*(1+$H$5)&gt;'Locality and Max Pay'!$D$7,'Locality and Max Pay'!$D$7,'NO LOCALITY'!E12*(1+$H$5))</f>
        <v>54945.802949399993</v>
      </c>
      <c r="F12" s="40"/>
      <c r="G12" s="40"/>
      <c r="H12" s="40"/>
    </row>
    <row r="13" spans="2:9" ht="25.5" customHeight="1" x14ac:dyDescent="0.25">
      <c r="B13" s="33" t="s">
        <v>109</v>
      </c>
      <c r="C13" s="68" t="s">
        <v>112</v>
      </c>
      <c r="D13" s="36"/>
      <c r="E13" s="6">
        <f>IF('NO LOCALITY'!E13*(1+$H$5)&gt;'Locality and Max Pay'!$D$7,'Locality and Max Pay'!$D$7,'NO LOCALITY'!E13*(1+$H$5))</f>
        <v>40659.078072599994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ivuq0SQxVawTmtDiDkMBx4vupdNzcPfindujU+Zh3+2Tumv7t9pus0izYwoUBpTTw20dyPdGs4gwaGDuyyq1Hw==" saltValue="EdbJrTSvQL5iKfeZT4feQg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38" priority="1" stopIfTrue="1" operator="greaterThan">
      <formula>165200</formula>
    </cfRule>
  </conditionalFormatting>
  <hyperlinks>
    <hyperlink ref="C16:D16" location="'LOCALITY INDEX'!A1" display="Return to Locality Index" xr:uid="{00000000-0004-0000-18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35</v>
      </c>
      <c r="H5" s="52">
        <f>VLOOKUP(G5,'Locality and Max Pay'!A:B,2,FALSE)</f>
        <v>0.29120000000000001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125688.19053599997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88150.473201599991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88150.473201599991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81139.56321599998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60118.651612799986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44486.909251199999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R8QGSNu0xOvy5OaDf0PYjkiGxBZYvvAwAjP12bqP6YSX2zUBp6Op0NRUZeb+JHYiPpALkewbknxxM+AhgGaxMw==" saltValue="DpHNtAWdfnKpoUNBIzGQeQ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37" priority="1" stopIfTrue="1" operator="greaterThan">
      <formula>165200</formula>
    </cfRule>
  </conditionalFormatting>
  <hyperlinks>
    <hyperlink ref="C16:D16" location="'LOCALITY INDEX'!A1" display="Return to Locality Index" xr:uid="{00000000-0004-0000-19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2366-D003-4902-B090-FE7C472C74E9}">
  <sheetPr>
    <pageSetUpPr fitToPage="1"/>
  </sheetPr>
  <dimension ref="A1:I52"/>
  <sheetViews>
    <sheetView topLeftCell="C1"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55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133</v>
      </c>
      <c r="H5" s="52">
        <f>VLOOKUP(G5,'Locality and Max Pay'!A:B,2,FALSE)</f>
        <v>0.17649999999999999</v>
      </c>
    </row>
    <row r="6" spans="2:9" ht="25.5" customHeight="1" x14ac:dyDescent="0.25">
      <c r="B6" s="91" t="s">
        <v>107</v>
      </c>
      <c r="C6" s="97" t="s">
        <v>110</v>
      </c>
      <c r="D6" s="75" t="s">
        <v>0</v>
      </c>
      <c r="E6" s="6">
        <f>IF('NO LOCALITY'!E6*(1+$H$5)&gt;'Locality and Max Pay'!$D$7,'Locality and Max Pay'!$D$7,'NO LOCALITY'!E6*(1+$H$5))</f>
        <v>114523.04535749997</v>
      </c>
      <c r="F6" s="40"/>
      <c r="G6" s="40"/>
      <c r="H6" s="40"/>
    </row>
    <row r="7" spans="2:9" ht="25.5" customHeight="1" x14ac:dyDescent="0.25">
      <c r="B7" s="92"/>
      <c r="C7" s="97"/>
      <c r="D7" s="75" t="s">
        <v>1</v>
      </c>
      <c r="E7" s="6">
        <f>IF('NO LOCALITY'!E7*(1+$H$5)&gt;'Locality and Max Pay'!$D$7,'Locality and Max Pay'!$D$7,'NO LOCALITY'!E7*(1+$H$5))</f>
        <v>80319.882064499994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75" t="s">
        <v>0</v>
      </c>
      <c r="E9" s="6">
        <f>IF('NO LOCALITY'!E9*(1+$H$5)&gt;'Locality and Max Pay'!$D$7,'Locality and Max Pay'!$D$7,'NO LOCALITY'!E9*(1+$H$5))</f>
        <v>80319.882064499994</v>
      </c>
      <c r="F9" s="40"/>
      <c r="G9" s="40"/>
      <c r="H9" s="40"/>
    </row>
    <row r="10" spans="2:9" ht="25.5" customHeight="1" x14ac:dyDescent="0.25">
      <c r="B10" s="102"/>
      <c r="C10" s="93"/>
      <c r="D10" s="74" t="s">
        <v>1</v>
      </c>
      <c r="E10" s="6">
        <f>IF('NO LOCALITY'!E10*(1+$H$5)&gt;'Locality and Max Pay'!$D$7,'Locality and Max Pay'!$D$7,'NO LOCALITY'!E10*(1+$H$5))</f>
        <v>73931.76589499999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75" t="s">
        <v>111</v>
      </c>
      <c r="D12" s="36"/>
      <c r="E12" s="6">
        <f>IF('NO LOCALITY'!E12*(1+$H$5)&gt;'Locality and Max Pay'!$D$7,'Locality and Max Pay'!$D$7,'NO LOCALITY'!E12*(1+$H$5))</f>
        <v>54778.185890999986</v>
      </c>
      <c r="F12" s="40"/>
      <c r="G12" s="40"/>
      <c r="H12" s="40"/>
    </row>
    <row r="13" spans="2:9" ht="25.5" customHeight="1" x14ac:dyDescent="0.25">
      <c r="B13" s="33" t="s">
        <v>109</v>
      </c>
      <c r="C13" s="75" t="s">
        <v>112</v>
      </c>
      <c r="D13" s="36"/>
      <c r="E13" s="6">
        <f>IF('NO LOCALITY'!E13*(1+$H$5)&gt;'Locality and Max Pay'!$D$7,'Locality and Max Pay'!$D$7,'NO LOCALITY'!E13*(1+$H$5))</f>
        <v>40535.043938999996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oG62WumewnhfnOPDGVd3dE6Iohuy+Yd36rz4NBhHYQiHKuHDZHJfYsjhTMGZhMRGWD2ntFTC+QS0auHUmb78Eg==" saltValue="HcePNmzyJ3o+ouHdbFWw9g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36" priority="1" stopIfTrue="1" operator="greaterThan">
      <formula>165200</formula>
    </cfRule>
  </conditionalFormatting>
  <hyperlinks>
    <hyperlink ref="C16:D16" location="'LOCALITY INDEX'!A1" display="Return to Locality Index" xr:uid="{F2AE630A-35A9-4835-A12E-64D9834F119A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85</v>
      </c>
      <c r="H5" s="52">
        <f>VLOOKUP(G5,'Locality and Max Pay'!A:B,2,FALSE)</f>
        <v>0.1943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116255.73571649997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81535.091499899994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81535.091499899994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75050.325548999986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55606.959124199988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41148.323821799997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2+H8ezyOcX2xP68P3aTggxFOgaK7L11yhDsk8uJyIFuQRnKrS9GXmz/cqmd+0bEfpBSwc4NhgHHjh1VgxaAMoA==" saltValue="idiZsZygV6+du3zt233iTw==" spinCount="100000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35" priority="1" stopIfTrue="1" operator="greaterThan">
      <formula>165200</formula>
    </cfRule>
  </conditionalFormatting>
  <hyperlinks>
    <hyperlink ref="C16:D16" location="'LOCALITY INDEX'!A1" display="Return to Locality Index" xr:uid="{00000000-0004-0000-1A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10</v>
      </c>
      <c r="H5" s="52">
        <f>VLOOKUP(G5,'Locality and Max Pay'!A:B,2,FALSE)</f>
        <v>0.32079999999999997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128569.51832399998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90171.270914399996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90171.270914399996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82999.639943999995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61496.836315199995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45506.745460799997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DahtdwrOYlyxmyxT0Vcbq+GQjywjMjHCsvopjtFQGstfAMd2Vbz1AaUILvGtkL1o0mJb4yjxl8yEiLq60qf1XQ==" saltValue="xkyeKeN7cmqkm9O5EEq1iQ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34" priority="1" stopIfTrue="1" operator="greaterThan">
      <formula>165200</formula>
    </cfRule>
  </conditionalFormatting>
  <hyperlinks>
    <hyperlink ref="C16:D16" location="'LOCALITY INDEX'!A1" display="Return to Locality Index" xr:uid="{00000000-0004-0000-1B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76</v>
      </c>
      <c r="H5" s="52">
        <f>VLOOKUP(G5,'Locality and Max Pay'!A:B,2,FALSE)</f>
        <v>0.22209999999999999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118961.84762549998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83433.00286529999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83433.00286529999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76797.289502999993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56901.335297399994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42106.142964599996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+jxINgZYGqwm7A3mxSZ8oQKl5p/x2u4TTdL2FzfmZdeWq8TJC7XvFGonKPH6y/xOy5J1fSuIsSIzdYBS+u3dMQ==" saltValue="AajJK0KMYTyvL8/CHDXFWA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33" priority="1" stopIfTrue="1" operator="greaterThan">
      <formula>165200</formula>
    </cfRule>
  </conditionalFormatting>
  <hyperlinks>
    <hyperlink ref="C16:D16" location="'LOCALITY INDEX'!A1" display="Return to Locality Index" xr:uid="{00000000-0004-0000-1C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11</v>
      </c>
      <c r="H5" s="52">
        <f>VLOOKUP(G5,'Locality and Max Pay'!A:B,2,FALSE)</f>
        <v>0.35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131411.90925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92164.760550000006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92164.760550000006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84834.580499999996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62856.3969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46512.8001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lynUSePrcLL+UXfIPbQgtw7G6zzTmslm15TPaiW64TjNEn/0OUCFM2rXOHi1aU0EGkNcjB3Xdumx5B3w4i8Qfg==" saltValue="4ZpckL+e8thxnbbtnDGl1A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32" priority="1" stopIfTrue="1" operator="greaterThan">
      <formula>165200</formula>
    </cfRule>
  </conditionalFormatting>
  <hyperlinks>
    <hyperlink ref="C16:D16" location="'LOCALITY INDEX'!A1" display="Return to Locality Index" xr:uid="{00000000-0004-0000-1D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12</v>
      </c>
      <c r="H5" s="52">
        <f>VLOOKUP(G5,'Locality and Max Pay'!A:B,2,FALSE)</f>
        <v>0.21909999999999999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118669.82116049998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83228.192286300007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83228.192286300007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76608.768213000003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56761.654415399993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42002.781186600005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KwvC9LeaQx9Pjk2UCsW6sk5bl1Q/KTO3CwWSJEldyrU1rfmYjtt9WlSIhBQXi/i4wKHtZVOkEK2mbTLsy32qJw==" saltValue="bSUha1lBJmYNZUZhmzp7qw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31" priority="1" stopIfTrue="1" operator="greaterThan">
      <formula>165200</formula>
    </cfRule>
  </conditionalFormatting>
  <hyperlinks>
    <hyperlink ref="C16:D16" location="'LOCALITY INDEX'!A1" display="Return to Locality Index" xr:uid="{00000000-0004-0000-1E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13</v>
      </c>
      <c r="H5" s="52">
        <f>VLOOKUP(G5,'Locality and Max Pay'!A:B,2,FALSE)</f>
        <v>0.18149999999999999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115009.75613249998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80661.233029499999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80661.233029499999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74245.968044999987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55010.987360999992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40707.313568999998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mLm2ZhM2eAFd7TLlE3LDLQwsAzrF4/NSsDIDsnMMMn6BeIbR17ZvgGEGOZeADiWEULmSEczc5A19xXn9XWQQxQ==" saltValue="GN+jDwDyYfQ+vSo4uO605A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30" priority="1" stopIfTrue="1" operator="greaterThan">
      <formula>165200</formula>
    </cfRule>
  </conditionalFormatting>
  <hyperlinks>
    <hyperlink ref="C16:D16" location="'LOCALITY INDEX'!A1" display="Return to Locality Index" xr:uid="{00000000-0004-0000-1F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86</v>
      </c>
      <c r="H5" s="52">
        <f>VLOOKUP(G5,'Locality and Max Pay'!A:B,2,FALSE)</f>
        <v>0.18970000000000001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115807.96180349997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81221.048612099999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81221.048612099999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74761.259570999988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55392.781771799993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40989.835762199997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WbBINA2DMqONUewyETd5/GwB1Bg0rWO691u5aFoj6O1Tww2zEsVeSP/o/9PR79G7yyQYi4t4iEXFv5Gdsba//A==" saltValue="7Z2yDgLZgs0JN9bmDOSUoQ==" spinCount="100000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29" priority="1" stopIfTrue="1" operator="greaterThan">
      <formula>165200</formula>
    </cfRule>
  </conditionalFormatting>
  <hyperlinks>
    <hyperlink ref="C16:D16" location="'LOCALITY INDEX'!A1" display="Return to Locality Index" xr:uid="{00000000-0004-0000-20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87</v>
      </c>
      <c r="H5" s="52">
        <f>VLOOKUP(G5,'Locality and Max Pay'!A:B,2,FALSE)</f>
        <v>0.21590000000000001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118358.32626449998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83009.727668699998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83009.727668699998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76407.678836999985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56612.66147459999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41892.528623400001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DcnsMg6cAP3q77A1CTMMyEMV0H4cktteOIrUKIRl+VRdHZTKZf3ZqEbnDrMNI4w3iWRoJSJMc2pCWB68hKpNWw==" saltValue="X/sNkOmE5jZrzYJom14D6Q==" spinCount="100000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28" priority="1" stopIfTrue="1" operator="greaterThan">
      <formula>165200</formula>
    </cfRule>
  </conditionalFormatting>
  <hyperlinks>
    <hyperlink ref="C16:D16" location="'LOCALITY INDEX'!A1" display="Return to Locality Index" xr:uid="{00000000-0004-0000-21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88</v>
      </c>
      <c r="H5" s="52">
        <f>VLOOKUP(G5,'Locality and Max Pay'!A:B,2,FALSE)</f>
        <v>0.19570000000000001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116392.01473349998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81630.669770099994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81630.669770099994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75138.302150999996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55672.143535799994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41196.559318200001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d6HAT5lNy0QNUI39muJHzXfKO+JHwdAth7LqH5rnunT5xhgJ+J+43ACM4wtGr1ZNy4pLVoWIiVs4OguBnaRPeA==" saltValue="3TosjBEXpLbnP5m2ZpeQLA==" spinCount="100000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27" priority="1" stopIfTrue="1" operator="greaterThan">
      <formula>165200</formula>
    </cfRule>
  </conditionalFormatting>
  <hyperlinks>
    <hyperlink ref="C16:D16" location="'LOCALITY INDEX'!A1" display="Return to Locality Index" xr:uid="{00000000-0004-0000-22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14</v>
      </c>
      <c r="H5" s="52">
        <f>VLOOKUP(G5,'Locality and Max Pay'!A:B,2,FALSE)</f>
        <v>0.36470000000000002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132842.83892849999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93168.332387100003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93168.332387100003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85758.334820999997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63540.833221799992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47019.272812199997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tdc2RVQgAy93iCXhYMxhnU2Owbv+7YhZ4oUW/iQw/WRdsk6fF4WYgDUVGrrAX85zdwQRngmyHYsxNUUgUxfiDA==" saltValue="FyNYj04ohK1bRBbLf/9Plw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26" priority="1" stopIfTrue="1" operator="greaterThan">
      <formula>165200</formula>
    </cfRule>
  </conditionalFormatting>
  <hyperlinks>
    <hyperlink ref="C16:D16" location="'LOCALITY INDEX'!A1" display="Return to Locality Index" xr:uid="{00000000-0004-0000-23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36</v>
      </c>
      <c r="H5" s="52">
        <f>VLOOKUP(G5,'Locality and Max Pay'!A:B,2,FALSE)</f>
        <v>0.2467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121356.46463849998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85112.449613099991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85112.449613099991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78343.164080999981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58046.718529799989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42953.709544199999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UreujphaGG2K7UNj9RuO+qoZPsdMjqYPPWufx6rTL4ItK6e3ERXse9qzfYyycMPS4xsPmgmL2FEXTMhNyQxqJQ==" saltValue="Au5NkEV08m13PbXeBUVTAQ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25" priority="1" stopIfTrue="1" operator="greaterThan">
      <formula>165200</formula>
    </cfRule>
  </conditionalFormatting>
  <hyperlinks>
    <hyperlink ref="C16:D16" location="'LOCALITY INDEX'!A1" display="Return to Locality Index" xr:uid="{00000000-0004-0000-24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37</v>
      </c>
      <c r="H5" s="52">
        <f>VLOOKUP(G5,'Locality and Max Pay'!A:B,2,FALSE)</f>
        <v>0.22420000000000001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119166.26615099997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83576.370270599989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83576.370270599989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76929.254405999993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56999.111914799993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42178.496209199999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yXvxAMa2UCC4C5WTPIynhxRyV70jJkGzZoXwILymlLhWRDmc3d4nq9/ERSYAWt4jtCYrWpVMEPuw1/eMKYOpCg==" saltValue="+s5OlxafoBKEqzcIrG0bhA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24" priority="1" stopIfTrue="1" operator="greaterThan">
      <formula>165200</formula>
    </cfRule>
  </conditionalFormatting>
  <hyperlinks>
    <hyperlink ref="C16:D16" location="'LOCALITY INDEX'!A1" display="Return to Locality Index" xr:uid="{00000000-0004-0000-25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38</v>
      </c>
      <c r="H5" s="52">
        <f>VLOOKUP(G5,'Locality and Max Pay'!A:B,2,FALSE)</f>
        <v>0.2762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124228.05821099998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87126.420306600005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87126.420306600005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80196.956765999988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59420.24720279999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43970.100361199999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1JA2G9R5VLzJrFXvOFzsjCBCOrGaMCDyKbTfaQp0KmIojCqbSt1QF5s+vmQ8wzyxsE+ZOiho/O1lgjgVZacW1g==" saltValue="207zC2A3Za8sx2bPvL+DsA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23" priority="1" stopIfTrue="1" operator="greaterThan">
      <formula>165200</formula>
    </cfRule>
  </conditionalFormatting>
  <hyperlinks>
    <hyperlink ref="C16:D16" location="'LOCALITY INDEX'!A1" display="Return to Locality Index" xr:uid="{00000000-0004-0000-26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15</v>
      </c>
      <c r="H5" s="52">
        <f>VLOOKUP(G5,'Locality and Max Pay'!A:B,2,FALSE)</f>
        <v>0.3795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134283.50282249998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94178.731243499991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94178.731243499991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86688.373184999989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64229.925572999993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47529.190917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qhEARyICBbZtqdu/5KIBzN7uxFf27ohEleNQMnKOXx2fw19jjw94XvxLJ7inLjPBeBA1/863yex28DxraMR09w==" saltValue="c/F9p4YYhQABmeTNmwRNGw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22" priority="1" stopIfTrue="1" operator="greaterThan">
      <formula>165200</formula>
    </cfRule>
  </conditionalFormatting>
  <hyperlinks>
    <hyperlink ref="C16:D16" location="'LOCALITY INDEX'!A1" display="Return to Locality Index" xr:uid="{00000000-0004-0000-27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118</v>
      </c>
      <c r="H5" s="52">
        <f>VLOOKUP(G5,'Locality and Max Pay'!A:B,2,FALSE)</f>
        <v>0.18229999999999999</v>
      </c>
    </row>
    <row r="6" spans="2:9" ht="25.5" customHeight="1" x14ac:dyDescent="0.25">
      <c r="B6" s="91" t="s">
        <v>107</v>
      </c>
      <c r="C6" s="97" t="s">
        <v>110</v>
      </c>
      <c r="D6" s="63" t="s">
        <v>0</v>
      </c>
      <c r="E6" s="6">
        <f>IF('NO LOCALITY'!E6*(1+$H$5)&gt;'Locality and Max Pay'!$D$7,'Locality and Max Pay'!$D$7,'NO LOCALITY'!E6*(1+$H$5))</f>
        <v>115087.62985649997</v>
      </c>
      <c r="F6" s="40"/>
      <c r="G6" s="40"/>
      <c r="H6" s="40"/>
    </row>
    <row r="7" spans="2:9" ht="25.5" customHeight="1" x14ac:dyDescent="0.25">
      <c r="B7" s="92"/>
      <c r="C7" s="97"/>
      <c r="D7" s="63" t="s">
        <v>1</v>
      </c>
      <c r="E7" s="6">
        <f>IF('NO LOCALITY'!E7*(1+$H$5)&gt;'Locality and Max Pay'!$D$7,'Locality and Max Pay'!$D$7,'NO LOCALITY'!E7*(1+$H$5))</f>
        <v>80715.849183899991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63" t="s">
        <v>0</v>
      </c>
      <c r="E9" s="6">
        <f>IF('NO LOCALITY'!E9*(1+$H$5)&gt;'Locality and Max Pay'!$D$7,'Locality and Max Pay'!$D$7,'NO LOCALITY'!E9*(1+$H$5))</f>
        <v>80715.849183899991</v>
      </c>
      <c r="F9" s="40"/>
      <c r="G9" s="40"/>
      <c r="H9" s="40"/>
    </row>
    <row r="10" spans="2:9" ht="25.5" customHeight="1" x14ac:dyDescent="0.25">
      <c r="B10" s="102"/>
      <c r="C10" s="93"/>
      <c r="D10" s="62" t="s">
        <v>1</v>
      </c>
      <c r="E10" s="6">
        <f>IF('NO LOCALITY'!E10*(1+$H$5)&gt;'Locality and Max Pay'!$D$7,'Locality and Max Pay'!$D$7,'NO LOCALITY'!E10*(1+$H$5))</f>
        <v>74296.240388999984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63" t="s">
        <v>111</v>
      </c>
      <c r="D12" s="36"/>
      <c r="E12" s="6">
        <f>IF('NO LOCALITY'!E12*(1+$H$5)&gt;'Locality and Max Pay'!$D$7,'Locality and Max Pay'!$D$7,'NO LOCALITY'!E12*(1+$H$5))</f>
        <v>55048.235596199986</v>
      </c>
      <c r="F12" s="40"/>
      <c r="G12" s="40"/>
      <c r="H12" s="40"/>
    </row>
    <row r="13" spans="2:9" ht="25.5" customHeight="1" x14ac:dyDescent="0.25">
      <c r="B13" s="33" t="s">
        <v>109</v>
      </c>
      <c r="C13" s="63" t="s">
        <v>112</v>
      </c>
      <c r="D13" s="36"/>
      <c r="E13" s="6">
        <f>IF('NO LOCALITY'!E13*(1+$H$5)&gt;'Locality and Max Pay'!$D$7,'Locality and Max Pay'!$D$7,'NO LOCALITY'!E13*(1+$H$5))</f>
        <v>40734.876709799995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VSa78VOJE1jv2B+CxaRmxz4b1yj+VHLa+RB/YyimqgEw3CERw1ht8meMZN8/5GRmlFs65AFyyNRDApyr2jZ4fQ==" saltValue="b+WJAvl6ndeZG7I6Wu+tXg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21" priority="1" stopIfTrue="1" operator="greaterThan">
      <formula>165200</formula>
    </cfRule>
  </conditionalFormatting>
  <hyperlinks>
    <hyperlink ref="C16:D16" location="'LOCALITY INDEX'!A1" display="Return to Locality Index" xr:uid="{00000000-0004-0000-28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89</v>
      </c>
      <c r="H5" s="52">
        <f>VLOOKUP(G5,'Locality and Max Pay'!A:B,2,FALSE)</f>
        <v>0.17929999999999999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114795.60339149999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80511.038604899994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80511.038604899994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74107.719098999994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54908.554714199992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40631.514931799997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MdUsatZuhL+FrbyrDNvWZTkn4r4iGx+AlzL8WNyy2PxGa031zVXuw5RjER4rf+ZdmmfcIoClKN8VE7MifYhiBA==" saltValue="ilQaXNvtmqg9SojwF3nTXA==" spinCount="100000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20" priority="1" stopIfTrue="1" operator="greaterThan">
      <formula>165200</formula>
    </cfRule>
  </conditionalFormatting>
  <hyperlinks>
    <hyperlink ref="C16:D16" location="'LOCALITY INDEX'!A1" display="Return to Locality Index" xr:uid="{00000000-0004-0000-29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39</v>
      </c>
      <c r="H5" s="52">
        <f>VLOOKUP(G5,'Locality and Max Pay'!A:B,2,FALSE)</f>
        <v>0.28989999999999999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125561.64573449998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88061.721950699997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88061.721950699997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81057.870656999992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60058.123230599995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44442.119147400001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jCSXcdzSfyCI+L+Z5g2Y8Wc9XTCSe37Vn9EemS13lPdo0+/TkS59p5e0J2L+1GF9G2az+6ziMb16iS9mf0TBYQ==" saltValue="uNXpFDNWYvoAlSUu0uBpGQ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19" priority="1" stopIfTrue="1" operator="greaterThan">
      <formula>165200</formula>
    </cfRule>
  </conditionalFormatting>
  <hyperlinks>
    <hyperlink ref="C16:D16" location="'LOCALITY INDEX'!A1" display="Return to Locality Index" xr:uid="{00000000-0004-0000-2A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16</v>
      </c>
      <c r="H5" s="52">
        <f>VLOOKUP(G5,'Locality and Max Pay'!A:B,2,FALSE)</f>
        <v>0.22450000000000001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119195.46879749997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83596.851328499994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83596.851328499994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76948.106534999984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57013.080002999988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42188.832386999995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rb8yK1ZA1A/yae/j42ChsLYo3LmPsOE8uglxtLAL9UKKNmMwtWlruzRcg42WkrTH9/HWb0+LFDXdlUJXMdfCzg==" saltValue="C0nYGnWJYGgszvXLXTjZxg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18" priority="1" stopIfTrue="1" operator="greaterThan">
      <formula>165200</formula>
    </cfRule>
  </conditionalFormatting>
  <hyperlinks>
    <hyperlink ref="C16:D16" location="'LOCALITY INDEX'!A1" display="Return to Locality Index" xr:uid="{00000000-0004-0000-2B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17</v>
      </c>
      <c r="H5" s="52">
        <f>VLOOKUP(G5,'Locality and Max Pay'!A:B,2,FALSE)</f>
        <v>0.21029999999999999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117813.21019649997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82627.414587899999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82627.414587899999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76055.77242899999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56351.923828199993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41699.586637799999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Sx5BR2PQ2Q4Nev4x0u3fj1OIpTTrFWUUDGTg5C3iGMvv+krVU50SX/8Km+UzHMjgmcJDgfa12eoEhtp3wxKZhQ==" saltValue="KvgyKhiJamJL5H2M4BZW1Q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17" priority="1" stopIfTrue="1" operator="greaterThan">
      <formula>165200</formula>
    </cfRule>
  </conditionalFormatting>
  <hyperlinks>
    <hyperlink ref="C16:D16" location="'LOCALITY INDEX'!A1" display="Return to Locality Index" xr:uid="{00000000-0004-0000-2C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27</v>
      </c>
      <c r="H5" s="52">
        <f>VLOOKUP(G5,'Locality and Max Pay'!A:B,2,FALSE)</f>
        <v>0.26129999999999998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122777.66010149996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86109.194430899995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86109.194430899995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79260.634358999989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58726.498822199988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43456.736863799997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yONQvjP2yEjo4FC034/Kg+tA1Bt2stoFgc3YvO3M51ra6T58xAWkLNKstBih5GQRVibl2HPFPsMxCFl/d0ps7Q==" saltValue="LRMExQzLvD+dl0NtQRpYpw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16" priority="1" stopIfTrue="1" operator="greaterThan">
      <formula>165200</formula>
    </cfRule>
  </conditionalFormatting>
  <hyperlinks>
    <hyperlink ref="C16:D16" location="'LOCALITY INDEX'!A1" display="Return to Locality Index" xr:uid="{00000000-0004-0000-2D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18</v>
      </c>
      <c r="H5" s="52">
        <f>VLOOKUP(G5,'Locality and Max Pay'!A:B,2,FALSE)</f>
        <v>0.22239999999999999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118991.05027199998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83453.483923199994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83453.483923199994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76816.141631999984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56915.303385599989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42116.4791424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WZqiOw3hoqjST6QJwZbUAvNTdFYm6dH+DLh+jqc+3V7pU6GytmdUjFqtojYMII7JyFR1qJ8VjiO7NSRVYf6J8w==" saltValue="+v85FkeBHihQJYlCLOim5A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15" priority="1" stopIfTrue="1" operator="greaterThan">
      <formula>165200</formula>
    </cfRule>
  </conditionalFormatting>
  <hyperlinks>
    <hyperlink ref="C16:D16" location="'LOCALITY INDEX'!A1" display="Return to Locality Index" xr:uid="{00000000-0004-0000-2E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3CE4-B45A-4A4B-B507-E002BA91C007}">
  <sheetPr>
    <pageSetUpPr fitToPage="1"/>
  </sheetPr>
  <dimension ref="A1:I52"/>
  <sheetViews>
    <sheetView topLeftCell="C1"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55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134</v>
      </c>
      <c r="H5" s="52">
        <f>VLOOKUP(G5,'Locality and Max Pay'!A:B,2,FALSE)</f>
        <v>0.17519999999999999</v>
      </c>
    </row>
    <row r="6" spans="2:9" ht="25.5" customHeight="1" x14ac:dyDescent="0.25">
      <c r="B6" s="91" t="s">
        <v>107</v>
      </c>
      <c r="C6" s="97" t="s">
        <v>110</v>
      </c>
      <c r="D6" s="75" t="s">
        <v>0</v>
      </c>
      <c r="E6" s="6">
        <f>IF('NO LOCALITY'!E6*(1+$H$5)&gt;'Locality and Max Pay'!$D$7,'Locality and Max Pay'!$D$7,'NO LOCALITY'!E6*(1+$H$5))</f>
        <v>114396.50055599998</v>
      </c>
      <c r="F6" s="40"/>
      <c r="G6" s="40"/>
      <c r="H6" s="40"/>
    </row>
    <row r="7" spans="2:9" ht="25.5" customHeight="1" x14ac:dyDescent="0.25">
      <c r="B7" s="92"/>
      <c r="C7" s="97"/>
      <c r="D7" s="75" t="s">
        <v>1</v>
      </c>
      <c r="E7" s="6">
        <f>IF('NO LOCALITY'!E7*(1+$H$5)&gt;'Locality and Max Pay'!$D$7,'Locality and Max Pay'!$D$7,'NO LOCALITY'!E7*(1+$H$5))</f>
        <v>80231.130813600001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75" t="s">
        <v>0</v>
      </c>
      <c r="E9" s="6">
        <f>IF('NO LOCALITY'!E9*(1+$H$5)&gt;'Locality and Max Pay'!$D$7,'Locality and Max Pay'!$D$7,'NO LOCALITY'!E9*(1+$H$5))</f>
        <v>80231.130813600001</v>
      </c>
      <c r="F9" s="40"/>
      <c r="G9" s="40"/>
      <c r="H9" s="40"/>
    </row>
    <row r="10" spans="2:9" ht="25.5" customHeight="1" x14ac:dyDescent="0.25">
      <c r="B10" s="102"/>
      <c r="C10" s="93"/>
      <c r="D10" s="74" t="s">
        <v>1</v>
      </c>
      <c r="E10" s="6">
        <f>IF('NO LOCALITY'!E10*(1+$H$5)&gt;'Locality and Max Pay'!$D$7,'Locality and Max Pay'!$D$7,'NO LOCALITY'!E10*(1+$H$5))</f>
        <v>73850.073335999987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75" t="s">
        <v>111</v>
      </c>
      <c r="D12" s="36"/>
      <c r="E12" s="6">
        <f>IF('NO LOCALITY'!E12*(1+$H$5)&gt;'Locality and Max Pay'!$D$7,'Locality and Max Pay'!$D$7,'NO LOCALITY'!E12*(1+$H$5))</f>
        <v>54717.657508799995</v>
      </c>
      <c r="F12" s="40"/>
      <c r="G12" s="40"/>
      <c r="H12" s="40"/>
    </row>
    <row r="13" spans="2:9" ht="25.5" customHeight="1" x14ac:dyDescent="0.25">
      <c r="B13" s="33" t="s">
        <v>109</v>
      </c>
      <c r="C13" s="75" t="s">
        <v>112</v>
      </c>
      <c r="D13" s="36"/>
      <c r="E13" s="6">
        <f>IF('NO LOCALITY'!E13*(1+$H$5)&gt;'Locality and Max Pay'!$D$7,'Locality and Max Pay'!$D$7,'NO LOCALITY'!E13*(1+$H$5))</f>
        <v>40490.253835199997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9i+XH2JNcj8Ixcr5PhwCzpj5Kbk0RrxL8pR7zjEUFV8E61E2pZ9gGnk/iOw/wwPqxbkJyQ+zbfzCxAEIvATp7w==" saltValue="x8Sf5RUo94ELMqn28PbIvw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14" priority="1" stopIfTrue="1" operator="greaterThan">
      <formula>165200</formula>
    </cfRule>
  </conditionalFormatting>
  <hyperlinks>
    <hyperlink ref="C16:D16" location="'LOCALITY INDEX'!A1" display="Return to Locality Index" xr:uid="{C69DBBCE-E40A-4A30-A58D-D6A7135F650F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19</v>
      </c>
      <c r="H5" s="52">
        <f>VLOOKUP(G5,'Locality and Max Pay'!A:B,2,FALSE)</f>
        <v>0.2228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119029.98713399997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83480.79200039999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83480.79200039999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76841.277803999983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56933.927503199986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42130.260712799995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sDVJjs3wHzojMOw1XZswV8aD0YE1PfInlbiOGJUjjzRtyBvl66IQEiHYERxZCvwXltrPkEBPjXFST4sobrY+9w==" saltValue="XwJBXAEwF/pg01jjqIXTkw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13" priority="1" stopIfTrue="1" operator="greaterThan">
      <formula>165200</formula>
    </cfRule>
  </conditionalFormatting>
  <hyperlinks>
    <hyperlink ref="C16:D16" location="'LOCALITY INDEX'!A1" display="Return to Locality Index" xr:uid="{00000000-0004-0000-2F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4BC5E-CC84-4A25-821B-38667F6346B3}">
  <sheetPr>
    <pageSetUpPr fitToPage="1"/>
  </sheetPr>
  <dimension ref="A1:I52"/>
  <sheetViews>
    <sheetView topLeftCell="C1"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55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135</v>
      </c>
      <c r="H5" s="52">
        <f>VLOOKUP(G5,'Locality and Max Pay'!A:B,2,FALSE)</f>
        <v>0.17879999999999999</v>
      </c>
    </row>
    <row r="6" spans="2:9" ht="25.5" customHeight="1" x14ac:dyDescent="0.25">
      <c r="B6" s="91" t="s">
        <v>107</v>
      </c>
      <c r="C6" s="97" t="s">
        <v>110</v>
      </c>
      <c r="D6" s="75" t="s">
        <v>0</v>
      </c>
      <c r="E6" s="6">
        <f>IF('NO LOCALITY'!E6*(1+$H$5)&gt;'Locality and Max Pay'!$D$7,'Locality and Max Pay'!$D$7,'NO LOCALITY'!E6*(1+$H$5))</f>
        <v>114746.93231399999</v>
      </c>
      <c r="F6" s="40"/>
      <c r="G6" s="40"/>
      <c r="H6" s="40"/>
    </row>
    <row r="7" spans="2:9" ht="25.5" customHeight="1" x14ac:dyDescent="0.25">
      <c r="B7" s="92"/>
      <c r="C7" s="97"/>
      <c r="D7" s="75" t="s">
        <v>1</v>
      </c>
      <c r="E7" s="6">
        <f>IF('NO LOCALITY'!E7*(1+$H$5)&gt;'Locality and Max Pay'!$D$7,'Locality and Max Pay'!$D$7,'NO LOCALITY'!E7*(1+$H$5))</f>
        <v>80476.903508400006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75" t="s">
        <v>0</v>
      </c>
      <c r="E9" s="6">
        <f>IF('NO LOCALITY'!E9*(1+$H$5)&gt;'Locality and Max Pay'!$D$7,'Locality and Max Pay'!$D$7,'NO LOCALITY'!E9*(1+$H$5))</f>
        <v>80476.903508400006</v>
      </c>
      <c r="F9" s="40"/>
      <c r="G9" s="40"/>
      <c r="H9" s="40"/>
    </row>
    <row r="10" spans="2:9" ht="25.5" customHeight="1" x14ac:dyDescent="0.25">
      <c r="B10" s="102"/>
      <c r="C10" s="93"/>
      <c r="D10" s="74" t="s">
        <v>1</v>
      </c>
      <c r="E10" s="6">
        <f>IF('NO LOCALITY'!E10*(1+$H$5)&gt;'Locality and Max Pay'!$D$7,'Locality and Max Pay'!$D$7,'NO LOCALITY'!E10*(1+$H$5))</f>
        <v>74076.298883999989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75" t="s">
        <v>111</v>
      </c>
      <c r="D12" s="36"/>
      <c r="E12" s="6">
        <f>IF('NO LOCALITY'!E12*(1+$H$5)&gt;'Locality and Max Pay'!$D$7,'Locality and Max Pay'!$D$7,'NO LOCALITY'!E12*(1+$H$5))</f>
        <v>54885.274567199995</v>
      </c>
      <c r="F12" s="40"/>
      <c r="G12" s="40"/>
      <c r="H12" s="40"/>
    </row>
    <row r="13" spans="2:9" ht="25.5" customHeight="1" x14ac:dyDescent="0.25">
      <c r="B13" s="33" t="s">
        <v>109</v>
      </c>
      <c r="C13" s="75" t="s">
        <v>112</v>
      </c>
      <c r="D13" s="36"/>
      <c r="E13" s="6">
        <f>IF('NO LOCALITY'!E13*(1+$H$5)&gt;'Locality and Max Pay'!$D$7,'Locality and Max Pay'!$D$7,'NO LOCALITY'!E13*(1+$H$5))</f>
        <v>40614.287968800003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9zTROra3QLLb4fyfdFPrtCNWX5mZ0p13AfcsVKA/7P60Lk6OxbGUi/+eWrVrEs2t/SlBn/8pqZgN38w47YtdoQ==" saltValue="o1Qrt1mL9M3jxElAOrs8Mg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12" priority="1" stopIfTrue="1" operator="greaterThan">
      <formula>165200</formula>
    </cfRule>
  </conditionalFormatting>
  <hyperlinks>
    <hyperlink ref="C16:D16" location="'LOCALITY INDEX'!A1" display="Return to Locality Index" xr:uid="{F8CFDF38-953B-47E2-940A-4210010A8E1F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20</v>
      </c>
      <c r="H5" s="52">
        <f>VLOOKUP(G5,'Locality and Max Pay'!A:B,2,FALSE)</f>
        <v>0.29759999999999998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126311.18032799999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88587.40243680001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88587.40243680001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81541.741968000002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60416.637494399998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44707.414377600006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NxD+rr2UyKFYZwGBpjTm/Z12nrtcHpqVr5URpob0alPLReH8uvG8X0NifVJy9Mn+4kza+pmH+Tvb7s5YONtlWQ==" saltValue="Je/x3km57G+JqE/STo8b+g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11" priority="1" stopIfTrue="1" operator="greaterThan">
      <formula>165200</formula>
    </cfRule>
  </conditionalFormatting>
  <hyperlinks>
    <hyperlink ref="C16:D16" location="'LOCALITY INDEX'!A1" display="Return to Locality Index" xr:uid="{00000000-0004-0000-30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119</v>
      </c>
      <c r="H5" s="52">
        <f>VLOOKUP(G5,'Locality and Max Pay'!A:B,2,FALSE)</f>
        <v>0.18779999999999999</v>
      </c>
    </row>
    <row r="6" spans="2:9" ht="25.5" customHeight="1" x14ac:dyDescent="0.25">
      <c r="B6" s="91" t="s">
        <v>107</v>
      </c>
      <c r="C6" s="97" t="s">
        <v>110</v>
      </c>
      <c r="D6" s="63" t="s">
        <v>0</v>
      </c>
      <c r="E6" s="6">
        <f>IF('NO LOCALITY'!E6*(1+$H$5)&gt;'Locality and Max Pay'!$D$7,'Locality and Max Pay'!$D$7,'NO LOCALITY'!E6*(1+$H$5))</f>
        <v>115623.01170899998</v>
      </c>
      <c r="F6" s="40"/>
      <c r="G6" s="40"/>
      <c r="H6" s="40"/>
    </row>
    <row r="7" spans="2:9" ht="25.5" customHeight="1" x14ac:dyDescent="0.25">
      <c r="B7" s="92"/>
      <c r="C7" s="97"/>
      <c r="D7" s="63" t="s">
        <v>1</v>
      </c>
      <c r="E7" s="6">
        <f>IF('NO LOCALITY'!E7*(1+$H$5)&gt;'Locality and Max Pay'!$D$7,'Locality and Max Pay'!$D$7,'NO LOCALITY'!E7*(1+$H$5))</f>
        <v>81091.335245399998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63" t="s">
        <v>0</v>
      </c>
      <c r="E9" s="6">
        <f>IF('NO LOCALITY'!E9*(1+$H$5)&gt;'Locality and Max Pay'!$D$7,'Locality and Max Pay'!$D$7,'NO LOCALITY'!E9*(1+$H$5))</f>
        <v>81091.335245399998</v>
      </c>
      <c r="F9" s="40"/>
      <c r="G9" s="40"/>
      <c r="H9" s="40"/>
    </row>
    <row r="10" spans="2:9" ht="25.5" customHeight="1" x14ac:dyDescent="0.25">
      <c r="B10" s="102"/>
      <c r="C10" s="93"/>
      <c r="D10" s="62" t="s">
        <v>1</v>
      </c>
      <c r="E10" s="6">
        <f>IF('NO LOCALITY'!E10*(1+$H$5)&gt;'Locality and Max Pay'!$D$7,'Locality and Max Pay'!$D$7,'NO LOCALITY'!E10*(1+$H$5))</f>
        <v>74641.862753999987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63" t="s">
        <v>111</v>
      </c>
      <c r="D12" s="36"/>
      <c r="E12" s="6">
        <f>IF('NO LOCALITY'!E12*(1+$H$5)&gt;'Locality and Max Pay'!$D$7,'Locality and Max Pay'!$D$7,'NO LOCALITY'!E12*(1+$H$5))</f>
        <v>55304.317213199989</v>
      </c>
      <c r="F12" s="40"/>
      <c r="G12" s="40"/>
      <c r="H12" s="40"/>
    </row>
    <row r="13" spans="2:9" ht="25.5" customHeight="1" x14ac:dyDescent="0.25">
      <c r="B13" s="33" t="s">
        <v>109</v>
      </c>
      <c r="C13" s="63" t="s">
        <v>112</v>
      </c>
      <c r="D13" s="36"/>
      <c r="E13" s="6">
        <f>IF('NO LOCALITY'!E13*(1+$H$5)&gt;'Locality and Max Pay'!$D$7,'Locality and Max Pay'!$D$7,'NO LOCALITY'!E13*(1+$H$5))</f>
        <v>40924.373302799999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jznZroWbAQEn/L/o4auOqWPJMZoaQ6A6GDCXD16yZbYDmpbeXpdeG1P+0iLz15RxOwMvudJX7GT6aYeWaUv5qw==" saltValue="Cyq0uvX++WZbbu9cQE5yWg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10" priority="1" stopIfTrue="1" operator="greaterThan">
      <formula>165200</formula>
    </cfRule>
  </conditionalFormatting>
  <hyperlinks>
    <hyperlink ref="C16:D16" location="'LOCALITY INDEX'!A1" display="Return to Locality Index" xr:uid="{00000000-0004-0000-31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21</v>
      </c>
      <c r="H5" s="52">
        <f>VLOOKUP(G5,'Locality and Max Pay'!A:B,2,FALSE)</f>
        <v>0.3372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130165.92966599997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91290.902079599997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91290.902079599997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84030.222995999982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62260.42513679999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46071.789847199994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DlQl+hGRnnGqiuPn5AUFZQH5aI4gupC7qwwXTxNouvcD5ipAk94jHuSg578ziRPtCg+1yvJ0Uf06lTkDFbzEFw==" saltValue="B+AKxe95WPzgMRo1Ggtgzw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9" priority="1" stopIfTrue="1" operator="greaterThan">
      <formula>165200</formula>
    </cfRule>
  </conditionalFormatting>
  <hyperlinks>
    <hyperlink ref="C16:D16" location="'LOCALITY INDEX'!A1" display="Return to Locality Index" xr:uid="{00000000-0004-0000-32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40</v>
      </c>
      <c r="H5" s="52">
        <f>VLOOKUP(G5,'Locality and Max Pay'!A:B,2,FALSE)</f>
        <v>0.46339999999999998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142450.50962699999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99906.600436199995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99906.600436199995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91960.685261999999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68136.334239599993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50419.875308399998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NNnlU5/G1XKq4Klm39ibD8/3IprKRjwOyMaiIhKCNPcJVG+uDRfjR2v3rG1x5Opf6DoHiKFBmmdRJM0nIHXOww==" saltValue="ahLPOF3Lfm3GGV7VKXHjaA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8" priority="1" stopIfTrue="1" operator="greaterThan">
      <formula>165200</formula>
    </cfRule>
  </conditionalFormatting>
  <hyperlinks>
    <hyperlink ref="C16:D16" location="'LOCALITY INDEX'!A1" display="Return to Locality Index" xr:uid="{00000000-0004-0000-33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22</v>
      </c>
      <c r="H5" s="52">
        <f>VLOOKUP(G5,'Locality and Max Pay'!A:B,2,FALSE)</f>
        <v>0.31569999999999998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128073.07333349998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89823.0929301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89823.0929301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82679.153750999991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61259.378815799995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45331.030438200003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o3jJdtuiV4fpjJIGwBkO7p+746A82vLSfcTVpQRjbegby59zBLQsPE6FImKeqDZlM9Mwsx3YgbbTt4KUNNcPpg==" saltValue="5hUt+fb9q810KYo6vajJ9Q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7" priority="1" stopIfTrue="1" operator="greaterThan">
      <formula>165200</formula>
    </cfRule>
  </conditionalFormatting>
  <hyperlinks>
    <hyperlink ref="C16:D16" location="'LOCALITY INDEX'!A1" display="Return to Locality Index" xr:uid="{00000000-0004-0000-34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80A9-3432-4B99-8F3B-63FB64922104}">
  <sheetPr>
    <pageSetUpPr fitToPage="1"/>
  </sheetPr>
  <dimension ref="A1:I52"/>
  <sheetViews>
    <sheetView topLeftCell="C1"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55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136</v>
      </c>
      <c r="H5" s="52">
        <f>VLOOKUP(G5,'Locality and Max Pay'!A:B,2,FALSE)</f>
        <v>0.1767</v>
      </c>
    </row>
    <row r="6" spans="2:9" ht="25.5" customHeight="1" x14ac:dyDescent="0.25">
      <c r="B6" s="91" t="s">
        <v>107</v>
      </c>
      <c r="C6" s="97" t="s">
        <v>110</v>
      </c>
      <c r="D6" s="75" t="s">
        <v>0</v>
      </c>
      <c r="E6" s="6">
        <f>IF('NO LOCALITY'!E6*(1+$H$5)&gt;'Locality and Max Pay'!$D$7,'Locality and Max Pay'!$D$7,'NO LOCALITY'!E6*(1+$H$5))</f>
        <v>114542.51378849999</v>
      </c>
      <c r="F6" s="40"/>
      <c r="G6" s="40"/>
      <c r="H6" s="40"/>
    </row>
    <row r="7" spans="2:9" ht="25.5" customHeight="1" x14ac:dyDescent="0.25">
      <c r="B7" s="92"/>
      <c r="C7" s="97"/>
      <c r="D7" s="75" t="s">
        <v>1</v>
      </c>
      <c r="E7" s="6">
        <f>IF('NO LOCALITY'!E7*(1+$H$5)&gt;'Locality and Max Pay'!$D$7,'Locality and Max Pay'!$D$7,'NO LOCALITY'!E7*(1+$H$5))</f>
        <v>80333.536103100007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75" t="s">
        <v>0</v>
      </c>
      <c r="E9" s="6">
        <f>IF('NO LOCALITY'!E9*(1+$H$5)&gt;'Locality and Max Pay'!$D$7,'Locality and Max Pay'!$D$7,'NO LOCALITY'!E9*(1+$H$5))</f>
        <v>80333.536103100007</v>
      </c>
      <c r="F9" s="40"/>
      <c r="G9" s="40"/>
      <c r="H9" s="40"/>
    </row>
    <row r="10" spans="2:9" ht="25.5" customHeight="1" x14ac:dyDescent="0.25">
      <c r="B10" s="102"/>
      <c r="C10" s="93"/>
      <c r="D10" s="74" t="s">
        <v>1</v>
      </c>
      <c r="E10" s="6">
        <f>IF('NO LOCALITY'!E10*(1+$H$5)&gt;'Locality and Max Pay'!$D$7,'Locality and Max Pay'!$D$7,'NO LOCALITY'!E10*(1+$H$5))</f>
        <v>73944.333981000003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75" t="s">
        <v>111</v>
      </c>
      <c r="D12" s="36"/>
      <c r="E12" s="6">
        <f>IF('NO LOCALITY'!E12*(1+$H$5)&gt;'Locality and Max Pay'!$D$7,'Locality and Max Pay'!$D$7,'NO LOCALITY'!E12*(1+$H$5))</f>
        <v>54787.497949799996</v>
      </c>
      <c r="F12" s="40"/>
      <c r="G12" s="40"/>
      <c r="H12" s="40"/>
    </row>
    <row r="13" spans="2:9" ht="25.5" customHeight="1" x14ac:dyDescent="0.25">
      <c r="B13" s="33" t="s">
        <v>109</v>
      </c>
      <c r="C13" s="75" t="s">
        <v>112</v>
      </c>
      <c r="D13" s="36"/>
      <c r="E13" s="6">
        <f>IF('NO LOCALITY'!E13*(1+$H$5)&gt;'Locality and Max Pay'!$D$7,'Locality and Max Pay'!$D$7,'NO LOCALITY'!E13*(1+$H$5))</f>
        <v>40541.9347242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aEQS3hP8WRxkTw0kBuzZUsqoRmrjzkchJzqvWdbPZHJ6YY/bqcPk8Af+WPH6+VS7oco3bwMclflSENo3VxhKtQ==" saltValue="++rK+w/osnqh9vSnN/nwRw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6" priority="1" stopIfTrue="1" operator="greaterThan">
      <formula>165200</formula>
    </cfRule>
  </conditionalFormatting>
  <hyperlinks>
    <hyperlink ref="C16:D16" location="'LOCALITY INDEX'!A1" display="Return to Locality Index" xr:uid="{EB9DD2F7-066E-48FA-B8F0-56EBE94DCF28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90</v>
      </c>
      <c r="H5" s="52">
        <f>VLOOKUP(G5,'Locality and Max Pay'!A:B,2,FALSE)</f>
        <v>0.20030000000000001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116839.78864649998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81944.712657899989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81944.712657899989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75427.36812899998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55886.320888199989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41355.047377799994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6dpeiznqOTUL+rzeEN4s8CUF8HYdwiizhyyeBQ4kJWYHCTOtnEqcaKns6sR3PpfHr1lXMmVPt7DkKCAJIta1fg==" saltValue="F87rB5Nv742F+nNQ9YT0dw==" spinCount="100000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5" priority="1" stopIfTrue="1" operator="greaterThan">
      <formula>165200</formula>
    </cfRule>
  </conditionalFormatting>
  <hyperlinks>
    <hyperlink ref="C16:D16" location="'LOCALITY INDEX'!A1" display="Return to Locality Index" xr:uid="{00000000-0004-0000-35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>
    <pageSetUpPr fitToPage="1"/>
  </sheetPr>
  <dimension ref="A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91</v>
      </c>
      <c r="H5" s="52">
        <f>VLOOKUP(G5,'Locality and Max Pay'!A:B,2,FALSE)</f>
        <v>0.1928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116109.72248399998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81432.686210400003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81432.686210400003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74956.064903999999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55537.118683199995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41096.642932800001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spans="1:1" x14ac:dyDescent="0.25"/>
    <row r="18" spans="1:1" x14ac:dyDescent="0.25"/>
    <row r="19" spans="1:1" x14ac:dyDescent="0.25"/>
    <row r="20" spans="1:1" x14ac:dyDescent="0.25"/>
    <row r="30" spans="1:1" hidden="1" x14ac:dyDescent="0.25">
      <c r="A30" t="s">
        <v>77</v>
      </c>
    </row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DhKFdgHDNcrmqGwiA9WjCBwfhPd2Q/Sezlgji0P5vrcYVLFQShQk6IGmvuyW4yAOv7yk4FTzyf1QTfw4wQa6yQ==" saltValue="eKP9uXxZsfyoM9l9QZgxTw==" spinCount="100000" sheet="1" objects="1" scenarios="1"/>
  <mergeCells count="8">
    <mergeCell ref="B14:E14"/>
    <mergeCell ref="B3:E3"/>
    <mergeCell ref="B2:E2"/>
    <mergeCell ref="C16:D16"/>
    <mergeCell ref="B9:B10"/>
    <mergeCell ref="C9:C10"/>
    <mergeCell ref="B6:B7"/>
    <mergeCell ref="C6:C7"/>
  </mergeCells>
  <conditionalFormatting sqref="I2:IO2 A2:B3 I3:XFD3 G4:H4">
    <cfRule type="cellIs" dxfId="4" priority="1" stopIfTrue="1" operator="greaterThan">
      <formula>165200</formula>
    </cfRule>
  </conditionalFormatting>
  <hyperlinks>
    <hyperlink ref="C16:D16" location="'LOCALITY INDEX'!A1" display="Return to Locality Index" xr:uid="{00000000-0004-0000-36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B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120</v>
      </c>
      <c r="H5" s="52">
        <f>VLOOKUP(G5,'Locality and Max Pay'!A:B,2,FALSE)</f>
        <v>0.188</v>
      </c>
    </row>
    <row r="6" spans="2:9" ht="25.5" customHeight="1" x14ac:dyDescent="0.25">
      <c r="B6" s="91" t="s">
        <v>107</v>
      </c>
      <c r="C6" s="97" t="s">
        <v>110</v>
      </c>
      <c r="D6" s="63" t="s">
        <v>0</v>
      </c>
      <c r="E6" s="6">
        <f>IF('NO LOCALITY'!E6*(1+$H$5)&gt;'Locality and Max Pay'!$D$7,'Locality and Max Pay'!$D$7,'NO LOCALITY'!E6*(1+$H$5))</f>
        <v>115642.48013999997</v>
      </c>
      <c r="F6" s="40"/>
      <c r="G6" s="40"/>
      <c r="H6" s="40"/>
    </row>
    <row r="7" spans="2:9" ht="25.5" customHeight="1" x14ac:dyDescent="0.25">
      <c r="B7" s="92"/>
      <c r="C7" s="97"/>
      <c r="D7" s="63" t="s">
        <v>1</v>
      </c>
      <c r="E7" s="6">
        <f>IF('NO LOCALITY'!E7*(1+$H$5)&gt;'Locality and Max Pay'!$D$7,'Locality and Max Pay'!$D$7,'NO LOCALITY'!E7*(1+$H$5))</f>
        <v>81104.989283999996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63" t="s">
        <v>0</v>
      </c>
      <c r="E9" s="6">
        <f>IF('NO LOCALITY'!E9*(1+$H$5)&gt;'Locality and Max Pay'!$D$7,'Locality and Max Pay'!$D$7,'NO LOCALITY'!E9*(1+$H$5))</f>
        <v>81104.989283999996</v>
      </c>
      <c r="F9" s="40"/>
      <c r="G9" s="40"/>
      <c r="H9" s="40"/>
    </row>
    <row r="10" spans="2:9" ht="25.5" customHeight="1" x14ac:dyDescent="0.25">
      <c r="B10" s="102"/>
      <c r="C10" s="93"/>
      <c r="D10" s="62" t="s">
        <v>1</v>
      </c>
      <c r="E10" s="6">
        <f>IF('NO LOCALITY'!E10*(1+$H$5)&gt;'Locality and Max Pay'!$D$7,'Locality and Max Pay'!$D$7,'NO LOCALITY'!E10*(1+$H$5))</f>
        <v>74654.430839999986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63" t="s">
        <v>111</v>
      </c>
      <c r="D12" s="36"/>
      <c r="E12" s="6">
        <f>IF('NO LOCALITY'!E12*(1+$H$5)&gt;'Locality and Max Pay'!$D$7,'Locality and Max Pay'!$D$7,'NO LOCALITY'!E12*(1+$H$5))</f>
        <v>55313.629271999991</v>
      </c>
      <c r="F12" s="40"/>
      <c r="G12" s="40"/>
      <c r="H12" s="40"/>
    </row>
    <row r="13" spans="2:9" ht="25.5" customHeight="1" x14ac:dyDescent="0.25">
      <c r="B13" s="33" t="s">
        <v>109</v>
      </c>
      <c r="C13" s="63" t="s">
        <v>112</v>
      </c>
      <c r="D13" s="36"/>
      <c r="E13" s="6">
        <f>IF('NO LOCALITY'!E13*(1+$H$5)&gt;'Locality and Max Pay'!$D$7,'Locality and Max Pay'!$D$7,'NO LOCALITY'!E13*(1+$H$5))</f>
        <v>40931.264087999996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x14ac:dyDescent="0.25"/>
    <row r="18" x14ac:dyDescent="0.25"/>
    <row r="19" x14ac:dyDescent="0.25"/>
    <row r="2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XQqydWdwIHz26R+JCxzknnPmsSyKEjaruTPWOV7+SrlewU+4h/e90WqpSHJm+2w2VCYredgCOvi7zJkqflQV1Q==" saltValue="LNLl5LYRghA1w/DcBsQ+hA==" spinCount="100000" sheet="1" objects="1" scenarios="1"/>
  <mergeCells count="8">
    <mergeCell ref="B14:E14"/>
    <mergeCell ref="C16:D16"/>
    <mergeCell ref="B2:E2"/>
    <mergeCell ref="B3:E3"/>
    <mergeCell ref="B6:B7"/>
    <mergeCell ref="C6:C7"/>
    <mergeCell ref="B9:B10"/>
    <mergeCell ref="C9:C10"/>
  </mergeCells>
  <conditionalFormatting sqref="I2:IO2 A2:B3 I3:XFD3 G4:H4">
    <cfRule type="cellIs" dxfId="3" priority="1" stopIfTrue="1" operator="greaterThan">
      <formula>165200</formula>
    </cfRule>
  </conditionalFormatting>
  <hyperlinks>
    <hyperlink ref="C16:D16" location="'LOCALITY INDEX'!A1" display="Return to Locality Index" xr:uid="{00000000-0004-0000-37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B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28</v>
      </c>
      <c r="H5" s="52">
        <f>VLOOKUP(G5,'Locality and Max Pay'!A:B,2,FALSE)</f>
        <v>0.33939999999999998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130380.08240699997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91441.096504199988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91441.096504199988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84168.471941999989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62362.857783599989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46147.588484399996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x14ac:dyDescent="0.25"/>
    <row r="18" x14ac:dyDescent="0.25"/>
    <row r="19" x14ac:dyDescent="0.25"/>
    <row r="2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saL4k6aNGRknayi6k7K8i1AGFySg5fBqsy6gBCsgiWJUX4g2Ea/iDYTZcRYjDefrFtVfRASnRCQ12oAWqEt9Qg==" saltValue="mZ10EHTGVq6996MPC98MKA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2" priority="1" stopIfTrue="1" operator="greaterThan">
      <formula>165200</formula>
    </cfRule>
  </conditionalFormatting>
  <hyperlinks>
    <hyperlink ref="C16:D16" location="'LOCALITY INDEX'!A1" display="Return to Locality Index" xr:uid="{00000000-0004-0000-38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B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23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30</v>
      </c>
      <c r="H5" s="52">
        <f>VLOOKUP(G5,'Locality and Max Pay'!A:B,2,FALSE)</f>
        <v>0.22620000000000001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119360.95046099997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83712.910656599997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83712.910656599997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77054.935265999986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57092.23250279999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42247.404061199995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x14ac:dyDescent="0.25"/>
    <row r="18" x14ac:dyDescent="0.25"/>
    <row r="19" x14ac:dyDescent="0.25"/>
    <row r="2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Q1tXSTmK6gIAEoddDaOi4/p7ZFb7HSZnaB3Jq6xTXtFzfQnC5dSp5Dl5RKr9HcXrKZOHf81P6qkftlBhZrwMRQ==" saltValue="MOQp/GhiDruKlPhYH1H2zA==" spinCount="100000" sheet="1" objects="1" scenarios="1"/>
  <mergeCells count="8">
    <mergeCell ref="C16:D16"/>
    <mergeCell ref="B3:E3"/>
    <mergeCell ref="B2:E2"/>
    <mergeCell ref="B14:E14"/>
    <mergeCell ref="B6:B7"/>
    <mergeCell ref="C6:C7"/>
    <mergeCell ref="B9:B10"/>
    <mergeCell ref="C9:C10"/>
  </mergeCells>
  <phoneticPr fontId="0" type="noConversion"/>
  <conditionalFormatting sqref="I2:IO2 A2:B3 I3:XFD3 G4:H4">
    <cfRule type="cellIs" dxfId="1" priority="1" stopIfTrue="1" operator="greaterThan">
      <formula>165200</formula>
    </cfRule>
  </conditionalFormatting>
  <hyperlinks>
    <hyperlink ref="C16:D16" location="'LOCALITY INDEX'!A1" display="Return to Locality Index" xr:uid="{00000000-0004-0000-39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B1:I52"/>
  <sheetViews>
    <sheetView zoomScaleNormal="100" workbookViewId="0">
      <selection activeCell="H6" sqref="H6"/>
    </sheetView>
  </sheetViews>
  <sheetFormatPr defaultColWidth="0" defaultRowHeight="13.2" zeroHeight="1" x14ac:dyDescent="0.25"/>
  <cols>
    <col min="1" max="1" width="4.44140625" customWidth="1"/>
    <col min="2" max="2" width="15.6640625" customWidth="1"/>
    <col min="3" max="3" width="10.6640625" customWidth="1"/>
    <col min="4" max="5" width="30.6640625" customWidth="1"/>
    <col min="6" max="6" width="3.6640625" customWidth="1"/>
    <col min="7" max="8" width="20.6640625" customWidth="1"/>
    <col min="9" max="9" width="6.5546875" customWidth="1"/>
    <col min="10" max="14" width="9.33203125" customWidth="1"/>
  </cols>
  <sheetData>
    <row r="1" spans="2:9" ht="13.8" thickBot="1" x14ac:dyDescent="0.3"/>
    <row r="2" spans="2:9" s="1" customFormat="1" ht="15.6" x14ac:dyDescent="0.25">
      <c r="B2" s="85" t="str">
        <f>'Locality and Max Pay'!F13</f>
        <v>Flight Service Specialist Pay Bands, effective January 12, 2025</v>
      </c>
      <c r="C2" s="86"/>
      <c r="D2" s="86"/>
      <c r="E2" s="87"/>
      <c r="F2" s="48"/>
      <c r="G2" s="14"/>
      <c r="H2" s="14"/>
    </row>
    <row r="3" spans="2:9" s="1" customFormat="1" ht="13.8" thickBot="1" x14ac:dyDescent="0.3">
      <c r="B3" s="88" t="s">
        <v>130</v>
      </c>
      <c r="C3" s="89"/>
      <c r="D3" s="89"/>
      <c r="E3" s="90"/>
      <c r="F3" s="49"/>
    </row>
    <row r="4" spans="2:9" ht="13.8" thickBot="1" x14ac:dyDescent="0.3">
      <c r="B4" s="44"/>
      <c r="C4" s="45"/>
      <c r="D4" s="45"/>
      <c r="E4" s="46"/>
      <c r="F4" s="26"/>
      <c r="G4" s="54" t="s">
        <v>113</v>
      </c>
      <c r="H4" s="34" t="s">
        <v>114</v>
      </c>
      <c r="I4" s="4"/>
    </row>
    <row r="5" spans="2:9" ht="25.5" customHeight="1" x14ac:dyDescent="0.25">
      <c r="B5" s="42" t="s">
        <v>4</v>
      </c>
      <c r="C5" s="56" t="s">
        <v>106</v>
      </c>
      <c r="D5" s="43"/>
      <c r="E5" s="47"/>
      <c r="F5" s="37"/>
      <c r="G5" s="51" t="s">
        <v>29</v>
      </c>
      <c r="H5" s="52">
        <f>VLOOKUP(G5,'Locality and Max Pay'!A:B,2,FALSE)</f>
        <v>0.1706</v>
      </c>
    </row>
    <row r="6" spans="2:9" ht="25.5" customHeight="1" x14ac:dyDescent="0.25">
      <c r="B6" s="91" t="s">
        <v>107</v>
      </c>
      <c r="C6" s="97" t="s">
        <v>110</v>
      </c>
      <c r="D6" s="32" t="s">
        <v>0</v>
      </c>
      <c r="E6" s="6">
        <f>IF('NO LOCALITY'!E6*(1+$H$5)&gt;'Locality and Max Pay'!$D$7,'Locality and Max Pay'!$D$7,'NO LOCALITY'!E6*(1+$H$5))</f>
        <v>113948.72664299999</v>
      </c>
      <c r="F6" s="40"/>
      <c r="G6" s="40"/>
      <c r="H6" s="40"/>
    </row>
    <row r="7" spans="2:9" ht="25.5" customHeight="1" x14ac:dyDescent="0.25">
      <c r="B7" s="92"/>
      <c r="C7" s="97"/>
      <c r="D7" s="32" t="s">
        <v>1</v>
      </c>
      <c r="E7" s="6">
        <f>IF('NO LOCALITY'!E7*(1+$H$5)&gt;'Locality and Max Pay'!$D$7,'Locality and Max Pay'!$D$7,'NO LOCALITY'!E7*(1+$H$5))</f>
        <v>79917.087925800006</v>
      </c>
      <c r="F7" s="40"/>
      <c r="G7" s="40"/>
      <c r="H7" s="40"/>
    </row>
    <row r="8" spans="2:9" ht="8.25" customHeight="1" x14ac:dyDescent="0.25">
      <c r="B8" s="5"/>
      <c r="C8" s="30"/>
      <c r="D8" s="30"/>
      <c r="E8" s="31"/>
      <c r="F8" s="39"/>
      <c r="G8" s="39"/>
      <c r="H8" s="39"/>
      <c r="I8" s="2"/>
    </row>
    <row r="9" spans="2:9" ht="25.5" customHeight="1" x14ac:dyDescent="0.25">
      <c r="B9" s="101" t="s">
        <v>3</v>
      </c>
      <c r="C9" s="97" t="s">
        <v>2</v>
      </c>
      <c r="D9" s="32" t="s">
        <v>0</v>
      </c>
      <c r="E9" s="6">
        <f>IF('NO LOCALITY'!E9*(1+$H$5)&gt;'Locality and Max Pay'!$D$7,'Locality and Max Pay'!$D$7,'NO LOCALITY'!E9*(1+$H$5))</f>
        <v>79917.087925800006</v>
      </c>
      <c r="F9" s="40"/>
      <c r="G9" s="40"/>
      <c r="H9" s="40"/>
    </row>
    <row r="10" spans="2:9" ht="25.5" customHeight="1" x14ac:dyDescent="0.25">
      <c r="B10" s="102"/>
      <c r="C10" s="93"/>
      <c r="D10" s="29" t="s">
        <v>1</v>
      </c>
      <c r="E10" s="6">
        <f>IF('NO LOCALITY'!E10*(1+$H$5)&gt;'Locality and Max Pay'!$D$7,'Locality and Max Pay'!$D$7,'NO LOCALITY'!E10*(1+$H$5))</f>
        <v>73561.007358000003</v>
      </c>
      <c r="F10" s="40"/>
      <c r="G10" s="40"/>
      <c r="H10" s="40"/>
    </row>
    <row r="11" spans="2:9" ht="8.25" customHeight="1" x14ac:dyDescent="0.25">
      <c r="B11" s="5"/>
      <c r="C11" s="30"/>
      <c r="D11" s="30"/>
      <c r="E11" s="31"/>
      <c r="F11" s="39"/>
      <c r="G11" s="39"/>
      <c r="H11" s="39"/>
      <c r="I11" s="2"/>
    </row>
    <row r="12" spans="2:9" ht="25.5" customHeight="1" x14ac:dyDescent="0.25">
      <c r="B12" s="33" t="s">
        <v>108</v>
      </c>
      <c r="C12" s="32" t="s">
        <v>111</v>
      </c>
      <c r="D12" s="36"/>
      <c r="E12" s="6">
        <f>IF('NO LOCALITY'!E12*(1+$H$5)&gt;'Locality and Max Pay'!$D$7,'Locality and Max Pay'!$D$7,'NO LOCALITY'!E12*(1+$H$5))</f>
        <v>54503.480156400001</v>
      </c>
      <c r="F12" s="40"/>
      <c r="G12" s="40"/>
      <c r="H12" s="40"/>
    </row>
    <row r="13" spans="2:9" ht="25.5" customHeight="1" x14ac:dyDescent="0.25">
      <c r="B13" s="33" t="s">
        <v>109</v>
      </c>
      <c r="C13" s="32" t="s">
        <v>112</v>
      </c>
      <c r="D13" s="36"/>
      <c r="E13" s="6">
        <f>IF('NO LOCALITY'!E13*(1+$H$5)&gt;'Locality and Max Pay'!$D$7,'Locality and Max Pay'!$D$7,'NO LOCALITY'!E13*(1+$H$5))</f>
        <v>40331.765775600004</v>
      </c>
      <c r="F13" s="40"/>
      <c r="G13" s="40"/>
      <c r="H13" s="40"/>
    </row>
    <row r="14" spans="2:9" ht="40.5" customHeight="1" thickBot="1" x14ac:dyDescent="0.3">
      <c r="B14" s="81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4" s="82"/>
      <c r="D14" s="82"/>
      <c r="E14" s="83"/>
      <c r="F14" s="50"/>
      <c r="G14" s="23"/>
    </row>
    <row r="15" spans="2:9" x14ac:dyDescent="0.25">
      <c r="B15" s="71" t="s">
        <v>130</v>
      </c>
    </row>
    <row r="16" spans="2:9" x14ac:dyDescent="0.25">
      <c r="C16" s="84" t="s">
        <v>78</v>
      </c>
      <c r="D16" s="84"/>
    </row>
    <row r="17" x14ac:dyDescent="0.25"/>
    <row r="18" x14ac:dyDescent="0.25"/>
    <row r="19" x14ac:dyDescent="0.25"/>
    <row r="2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algorithmName="SHA-512" hashValue="Xk2qPhGHW2gYHI3DTS464vd4t4AsQrveWePabUMBnRtZ5s6sGM/6NseLnL4bcisA5E3ekviU/jVLUUqskPvtUg==" saltValue="T8+Hxs2IrTjD3FX5vWBgtQ==" spinCount="100000" sheet="1" objects="1" scenarios="1"/>
  <mergeCells count="8">
    <mergeCell ref="C16:D16"/>
    <mergeCell ref="B3:E3"/>
    <mergeCell ref="B2:E2"/>
    <mergeCell ref="B14:E14"/>
    <mergeCell ref="B9:B10"/>
    <mergeCell ref="C9:C10"/>
    <mergeCell ref="B6:B7"/>
    <mergeCell ref="C6:C7"/>
  </mergeCells>
  <phoneticPr fontId="0" type="noConversion"/>
  <conditionalFormatting sqref="I2:IO2 A2:B3 I3:XFD3 G4:H4">
    <cfRule type="cellIs" dxfId="0" priority="1" stopIfTrue="1" operator="greaterThan">
      <formula>165200</formula>
    </cfRule>
  </conditionalFormatting>
  <hyperlinks>
    <hyperlink ref="C16:D16" location="'LOCALITY INDEX'!A1" display="Return to Locality Index" xr:uid="{00000000-0004-0000-3A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7842B0159474F931A90B0C39F3B7D" ma:contentTypeVersion="15" ma:contentTypeDescription="Create a new document." ma:contentTypeScope="" ma:versionID="aa5ffedfe403f3e872afa0d033e54024">
  <xsd:schema xmlns:xsd="http://www.w3.org/2001/XMLSchema" xmlns:xs="http://www.w3.org/2001/XMLSchema" xmlns:p="http://schemas.microsoft.com/office/2006/metadata/properties" xmlns:ns2="aca00e6f-e624-4622-9653-8b8f924fe115" xmlns:ns3="420691a6-0199-4acc-bb1e-72c25ef627c8" targetNamespace="http://schemas.microsoft.com/office/2006/metadata/properties" ma:root="true" ma:fieldsID="df7f929acbab1c084bba93ade180b613" ns2:_="" ns3:_="">
    <xsd:import namespace="aca00e6f-e624-4622-9653-8b8f924fe115"/>
    <xsd:import namespace="420691a6-0199-4acc-bb1e-72c25ef62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00e6f-e624-4622-9653-8b8f924fe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2e69889-3f5c-4d03-949d-b90f720ff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691a6-0199-4acc-bb1e-72c25ef627c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890a41a-b9f3-4aeb-ad0b-d8896771de05}" ma:internalName="TaxCatchAll" ma:showField="CatchAllData" ma:web="420691a6-0199-4acc-bb1e-72c25ef62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a00e6f-e624-4622-9653-8b8f924fe115">
      <Terms xmlns="http://schemas.microsoft.com/office/infopath/2007/PartnerControls"/>
    </lcf76f155ced4ddcb4097134ff3c332f>
    <TaxCatchAll xmlns="420691a6-0199-4acc-bb1e-72c25ef627c8" xsi:nil="true"/>
  </documentManagement>
</p:properties>
</file>

<file path=customXml/itemProps1.xml><?xml version="1.0" encoding="utf-8"?>
<ds:datastoreItem xmlns:ds="http://schemas.openxmlformats.org/officeDocument/2006/customXml" ds:itemID="{178F1C1B-9E60-4E03-8363-13AD3CDA93A3}"/>
</file>

<file path=customXml/itemProps2.xml><?xml version="1.0" encoding="utf-8"?>
<ds:datastoreItem xmlns:ds="http://schemas.openxmlformats.org/officeDocument/2006/customXml" ds:itemID="{A3E9CD48-A678-4C44-B89A-7EC80ECEC314}"/>
</file>

<file path=customXml/itemProps3.xml><?xml version="1.0" encoding="utf-8"?>
<ds:datastoreItem xmlns:ds="http://schemas.openxmlformats.org/officeDocument/2006/customXml" ds:itemID="{CD7FEEB6-E9BC-449A-96CB-8D9C98067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Locality and Max Pay</vt:lpstr>
      <vt:lpstr>NO LOCALITY Prior Year</vt:lpstr>
      <vt:lpstr>LOCALITY INDEX</vt:lpstr>
      <vt:lpstr>NO LOCALITY</vt:lpstr>
      <vt:lpstr>Ak</vt:lpstr>
      <vt:lpstr>Albany</vt:lpstr>
      <vt:lpstr>Albuquerque</vt:lpstr>
      <vt:lpstr>atl</vt:lpstr>
      <vt:lpstr>Austin</vt:lpstr>
      <vt:lpstr>Birm</vt:lpstr>
      <vt:lpstr>Bos</vt:lpstr>
      <vt:lpstr>Buf</vt:lpstr>
      <vt:lpstr>Burl</vt:lpstr>
      <vt:lpstr>Charlotte</vt:lpstr>
      <vt:lpstr>chi</vt:lpstr>
      <vt:lpstr>cin</vt:lpstr>
      <vt:lpstr>cle</vt:lpstr>
      <vt:lpstr>Colorado Springs</vt:lpstr>
      <vt:lpstr>col</vt:lpstr>
      <vt:lpstr>CorpC</vt:lpstr>
      <vt:lpstr>DFW</vt:lpstr>
      <vt:lpstr>Davenport</vt:lpstr>
      <vt:lpstr>day</vt:lpstr>
      <vt:lpstr>den</vt:lpstr>
      <vt:lpstr>des</vt:lpstr>
      <vt:lpstr>det</vt:lpstr>
      <vt:lpstr>Fresno</vt:lpstr>
      <vt:lpstr>Harrisburg</vt:lpstr>
      <vt:lpstr>har</vt:lpstr>
      <vt:lpstr>Hi</vt:lpstr>
      <vt:lpstr>hou</vt:lpstr>
      <vt:lpstr>hnt</vt:lpstr>
      <vt:lpstr>Ind</vt:lpstr>
      <vt:lpstr>Kansas City</vt:lpstr>
      <vt:lpstr>Laredo</vt:lpstr>
      <vt:lpstr>Las Vegas</vt:lpstr>
      <vt:lpstr>la</vt:lpstr>
      <vt:lpstr>mfl</vt:lpstr>
      <vt:lpstr>mil</vt:lpstr>
      <vt:lpstr>msp</vt:lpstr>
      <vt:lpstr>ny</vt:lpstr>
      <vt:lpstr>Omaha</vt:lpstr>
      <vt:lpstr>Palm Bay</vt:lpstr>
      <vt:lpstr>phl</vt:lpstr>
      <vt:lpstr>px</vt:lpstr>
      <vt:lpstr>pit</vt:lpstr>
      <vt:lpstr>por</vt:lpstr>
      <vt:lpstr>ra</vt:lpstr>
      <vt:lpstr>Reno</vt:lpstr>
      <vt:lpstr>rch</vt:lpstr>
      <vt:lpstr>Rochester</vt:lpstr>
      <vt:lpstr>sac</vt:lpstr>
      <vt:lpstr>SanAn</vt:lpstr>
      <vt:lpstr>SD</vt:lpstr>
      <vt:lpstr>sf</vt:lpstr>
      <vt:lpstr>sea</vt:lpstr>
      <vt:lpstr>Spokane</vt:lpstr>
      <vt:lpstr>St Louis</vt:lpstr>
      <vt:lpstr>Tucson</vt:lpstr>
      <vt:lpstr>VABN</vt:lpstr>
      <vt:lpstr>WDCB</vt:lpstr>
      <vt:lpstr>Intl</vt:lpstr>
      <vt:lpstr>rus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DOT/FAA</dc:creator>
  <cp:lastModifiedBy>Brown, Rachael M (FAA)</cp:lastModifiedBy>
  <cp:lastPrinted>2018-12-21T16:58:10Z</cp:lastPrinted>
  <dcterms:created xsi:type="dcterms:W3CDTF">2006-06-07T17:38:51Z</dcterms:created>
  <dcterms:modified xsi:type="dcterms:W3CDTF">2025-01-23T19:38:08Z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0x0101004F87842B0159474F931A90B0C39F3B7D</vt:lpwstr>
  </property>
</Properties>
</file>