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na Barlett\Documents\General Aviation\2023 FCST-w-2021 GA Survey done in 2022\FINAL 2023\"/>
    </mc:Choice>
  </mc:AlternateContent>
  <bookViews>
    <workbookView xWindow="28680" yWindow="-120" windowWidth="29040" windowHeight="17640" tabRatio="806"/>
  </bookViews>
  <sheets>
    <sheet name="GA Aircraft 28" sheetId="39" r:id="rId1"/>
    <sheet name="GA Hours 29" sheetId="40" r:id="rId2"/>
    <sheet name="GA Pilots 30" sheetId="42" r:id="rId3"/>
    <sheet name="GA Fuel 31" sheetId="41" r:id="rId4"/>
  </sheets>
  <externalReferences>
    <externalReference r:id="rId5"/>
    <externalReference r:id="rId6"/>
    <externalReference r:id="rId7"/>
  </externalReferences>
  <definedNames>
    <definedName name="\p">'[1]Tables 14 15 16 data'!#REF!</definedName>
    <definedName name="\s">'[1]Tables 14 15 16 data'!#REF!</definedName>
    <definedName name="_P">'[1]Tables 14 15 16 data'!#REF!</definedName>
    <definedName name="_Regression_Out" localSheetId="2" hidden="1">#REF!</definedName>
    <definedName name="_Regression_Out" hidden="1">#REF!</definedName>
    <definedName name="_Regression_X" localSheetId="2" hidden="1">#REF!</definedName>
    <definedName name="_Regression_X" hidden="1">#REF!</definedName>
    <definedName name="_Regression_Y" localSheetId="2" hidden="1">#REF!</definedName>
    <definedName name="_Regression_Y" hidden="1">#REF!</definedName>
    <definedName name="_S">'[1]Tables 14 15 16 data'!#REF!</definedName>
    <definedName name="Domestic_chart6">#REF!</definedName>
    <definedName name="Forecast_Model_Output">#REF!</definedName>
    <definedName name="LATECON">[2]LATGDP!$B$5</definedName>
    <definedName name="model_output">#REF!</definedName>
    <definedName name="_xlnm.Print_Area" localSheetId="0">'GA Aircraft 28'!$B$1:$Q$58</definedName>
    <definedName name="_xlnm.Print_Area" localSheetId="3">'GA Fuel 31'!$B$1:$M$59</definedName>
    <definedName name="_xlnm.Print_Area" localSheetId="1">'GA Hours 29'!$B$1:$Q$58</definedName>
    <definedName name="_xlnm.Print_Area" localSheetId="2">'GA Pilots 30'!$B$1:$K$61</definedName>
    <definedName name="Print_Area_MI">'[3]F41 data'!$CD$76:$CQ$117</definedName>
    <definedName name="Print_Titles_MI">'[3]F41 data'!$A$1:$A$65536</definedName>
    <definedName name="ss">'[1]Tables 14 15 16 data'!#REF!</definedName>
    <definedName name="sss" localSheetId="2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sss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wrn.DOM._.TRAF._.STATS." localSheetId="2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wrn.DOM._.TRAF._.STATS." hidden="1">{#N/A,#N/A,FALSE,"Form 41 Commuter Domestic";#N/A,#N/A,FALSE,"FORM41--COMMUTER % CHG";#N/A,#N/A,FALSE,"Total Domestic Traffic Stats";#N/A,#N/A,FALSE,"TOTAL DOM TRAFFIC--% CHG";#N/A,#N/A,FALSE,"TotDomTraf-Large Carriers Only";#N/A,#N/A,FALSE,"TOTDOMTRAF-LARGECAR% CHG"}</definedName>
    <definedName name="wrn.econtab." localSheetId="2" hidden="1">{#N/A,#N/A,FALSE,"TABLE1";#N/A,#N/A,FALSE,"TABLE2";#N/A,#N/A,FALSE,"TABLE3";#N/A,#N/A,FALSE,"TABLE4";#N/A,#N/A,FALSE,"TABLE5"}</definedName>
    <definedName name="wrn.econtab." hidden="1">{#N/A,#N/A,FALSE,"TABLE1";#N/A,#N/A,FALSE,"TABLE2";#N/A,#N/A,FALSE,"TABLE3";#N/A,#N/A,FALSE,"TABLE4";#N/A,#N/A,FALSE,"TABLE5"}</definedName>
    <definedName name="wrn.FORECAST." localSheetId="2" hidden="1">{"TOT",#N/A,FALSE,"ASFCST99";"TOTINT",#N/A,FALSE,"ASFCST99";"DOM",#N/A,FALSE,"ASFCST99";"NORTHATL",#N/A,FALSE,"ASFCST99";"PACIFIC",#N/A,FALSE,"ASFCST99";"LATAM",#N/A,FALSE,"ASFCST99"}</definedName>
    <definedName name="wrn.FORECAST." hidden="1">{"TOT",#N/A,FALSE,"ASFCST99";"TOTINT",#N/A,FALSE,"ASFCST99";"DOM",#N/A,FALSE,"ASFCST99";"NORTHATL",#N/A,FALSE,"ASFCST99";"PACIFIC",#N/A,FALSE,"ASFCST99";"LATAM",#N/A,FALSE,"ASFCST99"}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41" l="1"/>
  <c r="E55" i="41"/>
  <c r="F55" i="41"/>
  <c r="G55" i="41"/>
  <c r="H55" i="41"/>
  <c r="I55" i="41"/>
  <c r="J55" i="41"/>
  <c r="C55" i="41"/>
  <c r="D54" i="41"/>
  <c r="E54" i="41"/>
  <c r="F54" i="41"/>
  <c r="G54" i="41"/>
  <c r="H54" i="41"/>
  <c r="I54" i="41"/>
  <c r="J54" i="41"/>
  <c r="C54" i="41"/>
  <c r="D53" i="41"/>
  <c r="E53" i="41"/>
  <c r="F53" i="41"/>
  <c r="G53" i="41"/>
  <c r="H53" i="41"/>
  <c r="I53" i="41"/>
  <c r="J53" i="41"/>
  <c r="C53" i="41"/>
  <c r="D52" i="41"/>
  <c r="E52" i="41"/>
  <c r="F52" i="41"/>
  <c r="G52" i="41"/>
  <c r="H52" i="41"/>
  <c r="I52" i="41"/>
  <c r="J52" i="41"/>
  <c r="C52" i="41"/>
  <c r="L49" i="41"/>
  <c r="K49" i="41"/>
  <c r="D55" i="42"/>
  <c r="E55" i="42"/>
  <c r="F55" i="42"/>
  <c r="G55" i="42"/>
  <c r="H55" i="42"/>
  <c r="I55" i="42"/>
  <c r="K55" i="42"/>
  <c r="C55" i="42"/>
  <c r="D54" i="42"/>
  <c r="E54" i="42"/>
  <c r="F54" i="42"/>
  <c r="G54" i="42"/>
  <c r="H54" i="42"/>
  <c r="I54" i="42"/>
  <c r="K54" i="42"/>
  <c r="C54" i="42"/>
  <c r="D53" i="42"/>
  <c r="E53" i="42"/>
  <c r="F53" i="42"/>
  <c r="G53" i="42"/>
  <c r="H53" i="42"/>
  <c r="I53" i="42"/>
  <c r="K53" i="42"/>
  <c r="C53" i="42"/>
  <c r="D52" i="42"/>
  <c r="E52" i="42"/>
  <c r="F52" i="42"/>
  <c r="G52" i="42"/>
  <c r="H52" i="42"/>
  <c r="I52" i="42"/>
  <c r="K52" i="42"/>
  <c r="C52" i="42"/>
  <c r="J49" i="42"/>
  <c r="D55" i="40"/>
  <c r="F55" i="40"/>
  <c r="G55" i="40"/>
  <c r="I55" i="40"/>
  <c r="J55" i="40"/>
  <c r="L55" i="40"/>
  <c r="M55" i="40"/>
  <c r="N55" i="40"/>
  <c r="C55" i="40"/>
  <c r="D54" i="40"/>
  <c r="F54" i="40"/>
  <c r="G54" i="40"/>
  <c r="I54" i="40"/>
  <c r="J54" i="40"/>
  <c r="L54" i="40"/>
  <c r="M54" i="40"/>
  <c r="N54" i="40"/>
  <c r="C54" i="40"/>
  <c r="D53" i="40"/>
  <c r="F53" i="40"/>
  <c r="G53" i="40"/>
  <c r="I53" i="40"/>
  <c r="J53" i="40"/>
  <c r="L53" i="40"/>
  <c r="M53" i="40"/>
  <c r="N53" i="40"/>
  <c r="C53" i="40"/>
  <c r="D52" i="40"/>
  <c r="F52" i="40"/>
  <c r="G52" i="40"/>
  <c r="I52" i="40"/>
  <c r="J52" i="40"/>
  <c r="L52" i="40"/>
  <c r="M52" i="40"/>
  <c r="N52" i="40"/>
  <c r="C52" i="40"/>
  <c r="K49" i="40"/>
  <c r="H49" i="40"/>
  <c r="Q49" i="40" s="1"/>
  <c r="E49" i="40"/>
  <c r="P49" i="40" s="1"/>
  <c r="D55" i="39"/>
  <c r="F55" i="39"/>
  <c r="G55" i="39"/>
  <c r="I55" i="39"/>
  <c r="J55" i="39"/>
  <c r="L55" i="39"/>
  <c r="M55" i="39"/>
  <c r="N55" i="39"/>
  <c r="C55" i="39"/>
  <c r="D54" i="39"/>
  <c r="F54" i="39"/>
  <c r="G54" i="39"/>
  <c r="I54" i="39"/>
  <c r="J54" i="39"/>
  <c r="L54" i="39"/>
  <c r="M54" i="39"/>
  <c r="N54" i="39"/>
  <c r="C54" i="39"/>
  <c r="D53" i="39"/>
  <c r="F53" i="39"/>
  <c r="G53" i="39"/>
  <c r="I53" i="39"/>
  <c r="J53" i="39"/>
  <c r="L53" i="39"/>
  <c r="M53" i="39"/>
  <c r="N53" i="39"/>
  <c r="C53" i="39"/>
  <c r="D52" i="39"/>
  <c r="F52" i="39"/>
  <c r="G52" i="39"/>
  <c r="I52" i="39"/>
  <c r="J52" i="39"/>
  <c r="L52" i="39"/>
  <c r="M52" i="39"/>
  <c r="N52" i="39"/>
  <c r="C52" i="39"/>
  <c r="K49" i="39"/>
  <c r="H49" i="39"/>
  <c r="Q49" i="39" s="1"/>
  <c r="E49" i="39"/>
  <c r="P49" i="39" s="1"/>
  <c r="M49" i="41" l="1"/>
  <c r="O49" i="40"/>
  <c r="O49" i="39"/>
  <c r="J48" i="42" l="1"/>
  <c r="L10" i="41"/>
  <c r="K10" i="41"/>
  <c r="L48" i="41"/>
  <c r="K48" i="41"/>
  <c r="K48" i="40"/>
  <c r="H48" i="40"/>
  <c r="Q48" i="40" s="1"/>
  <c r="E48" i="40"/>
  <c r="P48" i="40" s="1"/>
  <c r="K48" i="39"/>
  <c r="H48" i="39"/>
  <c r="E48" i="39"/>
  <c r="P48" i="39" s="1"/>
  <c r="J20" i="42"/>
  <c r="J47" i="42"/>
  <c r="L47" i="41"/>
  <c r="K47" i="41"/>
  <c r="L46" i="41"/>
  <c r="K46" i="41"/>
  <c r="L44" i="41"/>
  <c r="K44" i="41"/>
  <c r="M44" i="41" s="1"/>
  <c r="L43" i="41"/>
  <c r="K43" i="41"/>
  <c r="L42" i="41"/>
  <c r="K42" i="41"/>
  <c r="L41" i="41"/>
  <c r="K41" i="41"/>
  <c r="L40" i="41"/>
  <c r="K40" i="41"/>
  <c r="L38" i="41"/>
  <c r="K38" i="41"/>
  <c r="L37" i="41"/>
  <c r="K37" i="41"/>
  <c r="L36" i="41"/>
  <c r="K36" i="41"/>
  <c r="L35" i="41"/>
  <c r="K35" i="41"/>
  <c r="L34" i="41"/>
  <c r="K34" i="41"/>
  <c r="L32" i="41"/>
  <c r="K32" i="41"/>
  <c r="L31" i="41"/>
  <c r="K31" i="41"/>
  <c r="L30" i="41"/>
  <c r="K30" i="41"/>
  <c r="L29" i="41"/>
  <c r="K29" i="41"/>
  <c r="L28" i="41"/>
  <c r="K28" i="41"/>
  <c r="L26" i="41"/>
  <c r="K26" i="41"/>
  <c r="L25" i="41"/>
  <c r="K25" i="41"/>
  <c r="L22" i="41"/>
  <c r="K22" i="41"/>
  <c r="M22" i="41" s="1"/>
  <c r="L21" i="41"/>
  <c r="K21" i="41"/>
  <c r="L20" i="41"/>
  <c r="K20" i="41"/>
  <c r="L19" i="41"/>
  <c r="K19" i="41"/>
  <c r="L18" i="41"/>
  <c r="K18" i="41"/>
  <c r="L17" i="41"/>
  <c r="K17" i="41"/>
  <c r="L16" i="41"/>
  <c r="K16" i="41"/>
  <c r="L15" i="41"/>
  <c r="K15" i="41"/>
  <c r="L14" i="41"/>
  <c r="K14" i="41"/>
  <c r="M14" i="41" s="1"/>
  <c r="K47" i="40"/>
  <c r="K46" i="40"/>
  <c r="K44" i="40"/>
  <c r="K43" i="40"/>
  <c r="K42" i="40"/>
  <c r="K41" i="40"/>
  <c r="K40" i="40"/>
  <c r="K38" i="40"/>
  <c r="K37" i="40"/>
  <c r="K36" i="40"/>
  <c r="K35" i="40"/>
  <c r="K34" i="40"/>
  <c r="K32" i="40"/>
  <c r="K31" i="40"/>
  <c r="K30" i="40"/>
  <c r="K29" i="40"/>
  <c r="K28" i="40"/>
  <c r="K26" i="40"/>
  <c r="K25" i="40"/>
  <c r="K22" i="40"/>
  <c r="K21" i="40"/>
  <c r="K20" i="40"/>
  <c r="K19" i="40"/>
  <c r="K18" i="40"/>
  <c r="K17" i="40"/>
  <c r="K16" i="40"/>
  <c r="K15" i="40"/>
  <c r="H47" i="40"/>
  <c r="Q47" i="40" s="1"/>
  <c r="H46" i="40"/>
  <c r="Q46" i="40" s="1"/>
  <c r="H44" i="40"/>
  <c r="Q44" i="40" s="1"/>
  <c r="H43" i="40"/>
  <c r="Q43" i="40" s="1"/>
  <c r="H42" i="40"/>
  <c r="Q42" i="40" s="1"/>
  <c r="H41" i="40"/>
  <c r="Q41" i="40" s="1"/>
  <c r="H40" i="40"/>
  <c r="Q40" i="40" s="1"/>
  <c r="H38" i="40"/>
  <c r="Q38" i="40" s="1"/>
  <c r="H37" i="40"/>
  <c r="H36" i="40"/>
  <c r="H35" i="40"/>
  <c r="Q35" i="40" s="1"/>
  <c r="H34" i="40"/>
  <c r="H32" i="40"/>
  <c r="Q32" i="40" s="1"/>
  <c r="H31" i="40"/>
  <c r="Q31" i="40" s="1"/>
  <c r="H30" i="40"/>
  <c r="Q30" i="40" s="1"/>
  <c r="H29" i="40"/>
  <c r="Q29" i="40" s="1"/>
  <c r="H28" i="40"/>
  <c r="Q28" i="40" s="1"/>
  <c r="H26" i="40"/>
  <c r="Q26" i="40" s="1"/>
  <c r="H25" i="40"/>
  <c r="H22" i="40"/>
  <c r="Q22" i="40" s="1"/>
  <c r="H21" i="40"/>
  <c r="H20" i="40"/>
  <c r="Q20" i="40" s="1"/>
  <c r="H19" i="40"/>
  <c r="Q19" i="40" s="1"/>
  <c r="H18" i="40"/>
  <c r="Q18" i="40" s="1"/>
  <c r="H17" i="40"/>
  <c r="Q17" i="40" s="1"/>
  <c r="H16" i="40"/>
  <c r="Q16" i="40" s="1"/>
  <c r="H15" i="40"/>
  <c r="Q15" i="40" s="1"/>
  <c r="E47" i="40"/>
  <c r="P47" i="40" s="1"/>
  <c r="E46" i="40"/>
  <c r="P46" i="40" s="1"/>
  <c r="E44" i="40"/>
  <c r="P44" i="40" s="1"/>
  <c r="E43" i="40"/>
  <c r="E42" i="40"/>
  <c r="P42" i="40" s="1"/>
  <c r="E41" i="40"/>
  <c r="P41" i="40" s="1"/>
  <c r="E40" i="40"/>
  <c r="E38" i="40"/>
  <c r="P38" i="40" s="1"/>
  <c r="E37" i="40"/>
  <c r="E36" i="40"/>
  <c r="P36" i="40" s="1"/>
  <c r="E35" i="40"/>
  <c r="P35" i="40" s="1"/>
  <c r="E34" i="40"/>
  <c r="P34" i="40" s="1"/>
  <c r="E32" i="40"/>
  <c r="E31" i="40"/>
  <c r="E30" i="40"/>
  <c r="E29" i="40"/>
  <c r="E28" i="40"/>
  <c r="E26" i="40"/>
  <c r="E25" i="40"/>
  <c r="P25" i="40" s="1"/>
  <c r="E22" i="40"/>
  <c r="E21" i="40"/>
  <c r="P21" i="40" s="1"/>
  <c r="E20" i="40"/>
  <c r="P20" i="40" s="1"/>
  <c r="K47" i="39"/>
  <c r="H47" i="39"/>
  <c r="Q47" i="39" s="1"/>
  <c r="E47" i="39"/>
  <c r="P47" i="39" s="1"/>
  <c r="K46" i="39"/>
  <c r="H46" i="39"/>
  <c r="Q46" i="39" s="1"/>
  <c r="E46" i="39"/>
  <c r="P46" i="39" s="1"/>
  <c r="K44" i="39"/>
  <c r="H44" i="39"/>
  <c r="Q44" i="39" s="1"/>
  <c r="E44" i="39"/>
  <c r="P44" i="39" s="1"/>
  <c r="K43" i="39"/>
  <c r="H43" i="39"/>
  <c r="Q43" i="39" s="1"/>
  <c r="E43" i="39"/>
  <c r="P43" i="39" s="1"/>
  <c r="K42" i="39"/>
  <c r="H42" i="39"/>
  <c r="Q42" i="39" s="1"/>
  <c r="E42" i="39"/>
  <c r="P42" i="39" s="1"/>
  <c r="K41" i="39"/>
  <c r="H41" i="39"/>
  <c r="Q41" i="39" s="1"/>
  <c r="E41" i="39"/>
  <c r="K40" i="39"/>
  <c r="H40" i="39"/>
  <c r="Q40" i="39" s="1"/>
  <c r="E40" i="39"/>
  <c r="K38" i="39"/>
  <c r="H38" i="39"/>
  <c r="Q38" i="39" s="1"/>
  <c r="E38" i="39"/>
  <c r="P38" i="39" s="1"/>
  <c r="K37" i="39"/>
  <c r="H37" i="39"/>
  <c r="Q37" i="39" s="1"/>
  <c r="E37" i="39"/>
  <c r="P37" i="39" s="1"/>
  <c r="K36" i="39"/>
  <c r="H36" i="39"/>
  <c r="E36" i="39"/>
  <c r="K35" i="39"/>
  <c r="H35" i="39"/>
  <c r="Q35" i="39" s="1"/>
  <c r="E35" i="39"/>
  <c r="K34" i="39"/>
  <c r="H34" i="39"/>
  <c r="Q34" i="39" s="1"/>
  <c r="E34" i="39"/>
  <c r="P34" i="39" s="1"/>
  <c r="K32" i="39"/>
  <c r="H32" i="39"/>
  <c r="Q32" i="39" s="1"/>
  <c r="E32" i="39"/>
  <c r="P32" i="39" s="1"/>
  <c r="K31" i="39"/>
  <c r="H31" i="39"/>
  <c r="Q31" i="39" s="1"/>
  <c r="E31" i="39"/>
  <c r="K30" i="39"/>
  <c r="H30" i="39"/>
  <c r="Q30" i="39" s="1"/>
  <c r="E30" i="39"/>
  <c r="K29" i="39"/>
  <c r="H29" i="39"/>
  <c r="Q29" i="39" s="1"/>
  <c r="E29" i="39"/>
  <c r="P29" i="39" s="1"/>
  <c r="K28" i="39"/>
  <c r="H28" i="39"/>
  <c r="Q28" i="39" s="1"/>
  <c r="E28" i="39"/>
  <c r="K26" i="39"/>
  <c r="H26" i="39"/>
  <c r="Q26" i="39" s="1"/>
  <c r="E26" i="39"/>
  <c r="P26" i="39" s="1"/>
  <c r="K25" i="39"/>
  <c r="H25" i="39"/>
  <c r="E25" i="39"/>
  <c r="P25" i="39" s="1"/>
  <c r="K22" i="39"/>
  <c r="H22" i="39"/>
  <c r="E22" i="39"/>
  <c r="K21" i="39"/>
  <c r="H21" i="39"/>
  <c r="Q21" i="39" s="1"/>
  <c r="E21" i="39"/>
  <c r="K20" i="39"/>
  <c r="H20" i="39"/>
  <c r="Q20" i="39" s="1"/>
  <c r="E20" i="39"/>
  <c r="P20" i="39" s="1"/>
  <c r="K19" i="39"/>
  <c r="H19" i="39"/>
  <c r="Q19" i="39" s="1"/>
  <c r="E19" i="39"/>
  <c r="P19" i="39" s="1"/>
  <c r="K18" i="39"/>
  <c r="H18" i="39"/>
  <c r="Q18" i="39" s="1"/>
  <c r="E18" i="39"/>
  <c r="P18" i="39" s="1"/>
  <c r="K17" i="39"/>
  <c r="H17" i="39"/>
  <c r="Q17" i="39" s="1"/>
  <c r="E17" i="39"/>
  <c r="P17" i="39" s="1"/>
  <c r="K16" i="39"/>
  <c r="H16" i="39"/>
  <c r="E16" i="39"/>
  <c r="P16" i="39" s="1"/>
  <c r="K15" i="39"/>
  <c r="H15" i="39"/>
  <c r="Q15" i="39" s="1"/>
  <c r="E15" i="39"/>
  <c r="P15" i="39" s="1"/>
  <c r="K14" i="39"/>
  <c r="H14" i="39"/>
  <c r="Q14" i="39" s="1"/>
  <c r="E14" i="39"/>
  <c r="P14" i="39" s="1"/>
  <c r="K13" i="39"/>
  <c r="H13" i="39"/>
  <c r="Q13" i="39" s="1"/>
  <c r="E13" i="39"/>
  <c r="K12" i="39"/>
  <c r="H12" i="39"/>
  <c r="Q12" i="39" s="1"/>
  <c r="E12" i="39"/>
  <c r="P12" i="39" s="1"/>
  <c r="K11" i="39"/>
  <c r="H11" i="39"/>
  <c r="Q11" i="39" s="1"/>
  <c r="E11" i="39"/>
  <c r="P11" i="39" s="1"/>
  <c r="K10" i="39"/>
  <c r="H10" i="39"/>
  <c r="E10" i="39"/>
  <c r="O10" i="39" s="1"/>
  <c r="P28" i="39"/>
  <c r="P35" i="39"/>
  <c r="J46" i="42"/>
  <c r="J18" i="42"/>
  <c r="J44" i="42"/>
  <c r="J43" i="42"/>
  <c r="J42" i="42"/>
  <c r="J41" i="42"/>
  <c r="J40" i="42"/>
  <c r="J38" i="42"/>
  <c r="J37" i="42"/>
  <c r="J36" i="42"/>
  <c r="J35" i="42"/>
  <c r="J34" i="42"/>
  <c r="J32" i="42"/>
  <c r="J31" i="42"/>
  <c r="J30" i="42"/>
  <c r="J29" i="42"/>
  <c r="J28" i="42"/>
  <c r="J26" i="42"/>
  <c r="J25" i="42"/>
  <c r="J22" i="42"/>
  <c r="J21" i="42"/>
  <c r="J19" i="42"/>
  <c r="J17" i="42"/>
  <c r="J16" i="42"/>
  <c r="J15" i="42"/>
  <c r="J14" i="42"/>
  <c r="J13" i="42"/>
  <c r="J12" i="42"/>
  <c r="J11" i="42"/>
  <c r="J10" i="42"/>
  <c r="L13" i="41"/>
  <c r="K13" i="41"/>
  <c r="L12" i="41"/>
  <c r="K12" i="41"/>
  <c r="L11" i="41"/>
  <c r="K11" i="41"/>
  <c r="P40" i="40"/>
  <c r="Q37" i="40"/>
  <c r="Q36" i="40"/>
  <c r="P31" i="40"/>
  <c r="Q21" i="40"/>
  <c r="E19" i="40"/>
  <c r="E18" i="40"/>
  <c r="P18" i="40" s="1"/>
  <c r="E17" i="40"/>
  <c r="P17" i="40" s="1"/>
  <c r="E16" i="40"/>
  <c r="P16" i="40" s="1"/>
  <c r="E15" i="40"/>
  <c r="K14" i="40"/>
  <c r="H14" i="40"/>
  <c r="Q14" i="40" s="1"/>
  <c r="E14" i="40"/>
  <c r="K13" i="40"/>
  <c r="H13" i="40"/>
  <c r="Q13" i="40" s="1"/>
  <c r="E13" i="40"/>
  <c r="P13" i="40" s="1"/>
  <c r="K12" i="40"/>
  <c r="H12" i="40"/>
  <c r="Q12" i="40" s="1"/>
  <c r="E12" i="40"/>
  <c r="P12" i="40" s="1"/>
  <c r="K11" i="40"/>
  <c r="H11" i="40"/>
  <c r="Q11" i="40" s="1"/>
  <c r="E11" i="40"/>
  <c r="K10" i="40"/>
  <c r="H10" i="40"/>
  <c r="E10" i="40"/>
  <c r="O29" i="39" l="1"/>
  <c r="M21" i="41"/>
  <c r="J52" i="42"/>
  <c r="M15" i="41"/>
  <c r="O31" i="39"/>
  <c r="M28" i="41"/>
  <c r="O13" i="40"/>
  <c r="M29" i="41"/>
  <c r="M47" i="41"/>
  <c r="M13" i="41"/>
  <c r="M19" i="41"/>
  <c r="M40" i="41"/>
  <c r="O47" i="39"/>
  <c r="M38" i="41"/>
  <c r="O11" i="40"/>
  <c r="M37" i="41"/>
  <c r="M11" i="41"/>
  <c r="J53" i="42"/>
  <c r="M41" i="41"/>
  <c r="O16" i="40"/>
  <c r="O42" i="39"/>
  <c r="J55" i="42"/>
  <c r="J54" i="42"/>
  <c r="O41" i="39"/>
  <c r="M18" i="41"/>
  <c r="O18" i="39"/>
  <c r="O21" i="39"/>
  <c r="M35" i="41"/>
  <c r="L53" i="41"/>
  <c r="L52" i="41"/>
  <c r="K54" i="41"/>
  <c r="K55" i="41"/>
  <c r="M34" i="41"/>
  <c r="M36" i="41"/>
  <c r="M46" i="41"/>
  <c r="L55" i="41"/>
  <c r="L54" i="41"/>
  <c r="K52" i="41"/>
  <c r="K53" i="41"/>
  <c r="M20" i="41"/>
  <c r="M30" i="41"/>
  <c r="O26" i="40"/>
  <c r="O29" i="40"/>
  <c r="K53" i="40"/>
  <c r="K52" i="40"/>
  <c r="K55" i="40"/>
  <c r="K54" i="40"/>
  <c r="H53" i="40"/>
  <c r="H52" i="40"/>
  <c r="Q25" i="40"/>
  <c r="H55" i="40"/>
  <c r="H54" i="40"/>
  <c r="O20" i="40"/>
  <c r="O30" i="40"/>
  <c r="O32" i="40"/>
  <c r="P55" i="40"/>
  <c r="E53" i="40"/>
  <c r="E52" i="40"/>
  <c r="O36" i="40"/>
  <c r="E55" i="40"/>
  <c r="E54" i="40"/>
  <c r="K54" i="39"/>
  <c r="K55" i="39"/>
  <c r="K53" i="39"/>
  <c r="K52" i="39"/>
  <c r="O30" i="39"/>
  <c r="Q25" i="39"/>
  <c r="H54" i="39"/>
  <c r="H55" i="39"/>
  <c r="Q22" i="39"/>
  <c r="H52" i="39"/>
  <c r="H53" i="39"/>
  <c r="O40" i="39"/>
  <c r="P54" i="39"/>
  <c r="P55" i="39"/>
  <c r="O37" i="39"/>
  <c r="O20" i="39"/>
  <c r="O25" i="39"/>
  <c r="P22" i="39"/>
  <c r="E52" i="39"/>
  <c r="E53" i="39"/>
  <c r="E55" i="39"/>
  <c r="E54" i="39"/>
  <c r="M10" i="41"/>
  <c r="M52" i="41" s="1"/>
  <c r="M31" i="41"/>
  <c r="M26" i="41"/>
  <c r="M32" i="41"/>
  <c r="M25" i="41"/>
  <c r="O10" i="40"/>
  <c r="O19" i="40"/>
  <c r="O38" i="40"/>
  <c r="O44" i="40"/>
  <c r="O18" i="40"/>
  <c r="Q10" i="40"/>
  <c r="Q52" i="40" s="1"/>
  <c r="P10" i="40"/>
  <c r="O31" i="40"/>
  <c r="O48" i="40"/>
  <c r="O12" i="40"/>
  <c r="O15" i="40"/>
  <c r="O37" i="40"/>
  <c r="O34" i="40"/>
  <c r="P32" i="40"/>
  <c r="O25" i="40"/>
  <c r="O40" i="40"/>
  <c r="O17" i="40"/>
  <c r="O46" i="40"/>
  <c r="O28" i="40"/>
  <c r="O42" i="40"/>
  <c r="O35" i="40"/>
  <c r="O19" i="39"/>
  <c r="O22" i="39"/>
  <c r="O15" i="39"/>
  <c r="O11" i="39"/>
  <c r="P21" i="39"/>
  <c r="O26" i="39"/>
  <c r="O28" i="39"/>
  <c r="O44" i="39"/>
  <c r="O34" i="39"/>
  <c r="O36" i="39"/>
  <c r="O32" i="39"/>
  <c r="O12" i="39"/>
  <c r="P14" i="40"/>
  <c r="O14" i="40"/>
  <c r="P13" i="39"/>
  <c r="O13" i="39"/>
  <c r="P40" i="39"/>
  <c r="O35" i="39"/>
  <c r="M17" i="41"/>
  <c r="P11" i="40"/>
  <c r="P31" i="39"/>
  <c r="M43" i="41"/>
  <c r="O21" i="40"/>
  <c r="P22" i="40"/>
  <c r="O22" i="40"/>
  <c r="O43" i="40"/>
  <c r="P43" i="40"/>
  <c r="P19" i="40"/>
  <c r="M42" i="41"/>
  <c r="Q16" i="39"/>
  <c r="O16" i="39"/>
  <c r="P10" i="39"/>
  <c r="P36" i="39"/>
  <c r="P15" i="40"/>
  <c r="Q34" i="40"/>
  <c r="O14" i="39"/>
  <c r="Q10" i="39"/>
  <c r="Q36" i="39"/>
  <c r="P41" i="39"/>
  <c r="Q48" i="39"/>
  <c r="O41" i="40"/>
  <c r="P26" i="40"/>
  <c r="O46" i="39"/>
  <c r="M48" i="41"/>
  <c r="O48" i="39"/>
  <c r="P37" i="40"/>
  <c r="P54" i="40" s="1"/>
  <c r="O43" i="39"/>
  <c r="O17" i="39"/>
  <c r="M12" i="41"/>
  <c r="P28" i="40"/>
  <c r="O38" i="39"/>
  <c r="P30" i="39"/>
  <c r="P29" i="40"/>
  <c r="M16" i="41"/>
  <c r="P30" i="40"/>
  <c r="O47" i="40"/>
  <c r="M54" i="41" l="1"/>
  <c r="M55" i="41"/>
  <c r="M53" i="41"/>
  <c r="Q54" i="40"/>
  <c r="Q55" i="40"/>
  <c r="Q53" i="40"/>
  <c r="O53" i="40"/>
  <c r="O52" i="40"/>
  <c r="P52" i="40"/>
  <c r="P53" i="40"/>
  <c r="O54" i="40"/>
  <c r="O55" i="40"/>
  <c r="Q53" i="39"/>
  <c r="Q52" i="39"/>
  <c r="Q55" i="39"/>
  <c r="Q54" i="39"/>
  <c r="O53" i="39"/>
  <c r="O52" i="39"/>
  <c r="O54" i="39"/>
  <c r="O55" i="39"/>
  <c r="P52" i="39"/>
  <c r="P53" i="39"/>
</calcChain>
</file>

<file path=xl/sharedStrings.xml><?xml version="1.0" encoding="utf-8"?>
<sst xmlns="http://schemas.openxmlformats.org/spreadsheetml/2006/main" count="130" uniqueCount="65">
  <si>
    <t>Forecast</t>
  </si>
  <si>
    <t>Avg Annual Growth</t>
  </si>
  <si>
    <t>CALENDAR YEAR</t>
  </si>
  <si>
    <t>TOTAL</t>
  </si>
  <si>
    <t>JET FUEL</t>
  </si>
  <si>
    <t>TOTAL FUEL CONSUMED</t>
  </si>
  <si>
    <t>TABLE 28</t>
  </si>
  <si>
    <t>ACTIVE  GENERAL  AVIATION  AND  AIR  TAXI AIRCRAFT</t>
  </si>
  <si>
    <t>FIXED WING</t>
  </si>
  <si>
    <t>PISTON</t>
  </si>
  <si>
    <t>TURBINE</t>
  </si>
  <si>
    <t>ROTORCRAFT</t>
  </si>
  <si>
    <t>GENERAL</t>
  </si>
  <si>
    <t>AS OF DEC. 31</t>
  </si>
  <si>
    <t>SINGLE ENGINE</t>
  </si>
  <si>
    <t>MULTI- ENGINE</t>
  </si>
  <si>
    <t>TURBO PROP</t>
  </si>
  <si>
    <t>TURBO JET</t>
  </si>
  <si>
    <t>EXPERI- MENTAL**</t>
  </si>
  <si>
    <t>LIGHT SPORT AIRCRAFT**</t>
  </si>
  <si>
    <t>OTHER</t>
  </si>
  <si>
    <t>AVIATION FLEET</t>
  </si>
  <si>
    <t>TOTAL PISTONS</t>
  </si>
  <si>
    <t>TOTAL TURBINES</t>
  </si>
  <si>
    <t>Historical*</t>
  </si>
  <si>
    <t>2011E</t>
  </si>
  <si>
    <t xml:space="preserve">**Experimental Light-sport category that was previously shown under Sport Aircraft is moved under Experimental Aircraft category, starting in 2012. </t>
  </si>
  <si>
    <t xml:space="preserve">Note: An active aircraft is one that has a current registration and was flown at least one hour during the calendar year. </t>
  </si>
  <si>
    <t>TABLE 29</t>
  </si>
  <si>
    <t>ACTIVE  GENERAL  AVIATION  AND  AIR TAXI HOURS FLOWN</t>
  </si>
  <si>
    <t>(In Thousands)</t>
  </si>
  <si>
    <t>TABLE 30</t>
  </si>
  <si>
    <t>ACTIVE  PILOTS  BY  TYPE  OF CERTIFICATE, EXCLUDING STUDENT PILOTS*</t>
  </si>
  <si>
    <t>RECREA- TIONAL</t>
  </si>
  <si>
    <t>SPORT PILOT</t>
  </si>
  <si>
    <t>PRIVATE</t>
  </si>
  <si>
    <t>COMMERCIAL</t>
  </si>
  <si>
    <t>AIRLINE TRANSPORT</t>
  </si>
  <si>
    <t>ROTOR- CRAFT ONLY</t>
  </si>
  <si>
    <t>GLIDER ONLY</t>
  </si>
  <si>
    <t>TOTAL LESS STUDENT PILOTS</t>
  </si>
  <si>
    <r>
      <t>INSTRUMENT RATED  PILOTS</t>
    </r>
    <r>
      <rPr>
        <vertAlign val="superscript"/>
        <sz val="12"/>
        <rFont val="Calibri"/>
        <family val="2"/>
        <scheme val="minor"/>
      </rPr>
      <t>1</t>
    </r>
  </si>
  <si>
    <t>Historical**</t>
  </si>
  <si>
    <t>** Source:  FAA U.S. Civil Airmen Statistics.</t>
  </si>
  <si>
    <r>
      <rPr>
        <vertAlign val="superscript"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Starting with April 2016, there is no expiration date on the new student pilot certificates. This generates a cumulative increase in the student pilot </t>
    </r>
  </si>
  <si>
    <t xml:space="preserve">  numbers and breaks the link between student pilot and private pilot or higher level certificates. Since there is no sufficient data yet to forecast</t>
  </si>
  <si>
    <t xml:space="preserve">  the student certificates unter the new rule, student pilot forecast is suspended and excluded from this table.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</si>
  <si>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Instrument rated pilots should not be added to other categories in deriving total.</t>
    </r>
  </si>
  <si>
    <t>Note: An active pilot is a person with a pilot certificate and a valid medical certificate.</t>
  </si>
  <si>
    <t>TABLE 31</t>
  </si>
  <si>
    <t>GENERAL  AVIATION  AIRCRAFT  FUEL CONSUMPTION</t>
  </si>
  <si>
    <t>(In Millions of Gallons)</t>
  </si>
  <si>
    <t xml:space="preserve">      PISTON</t>
  </si>
  <si>
    <t>EXPERI- MENTAL** / OTHER</t>
  </si>
  <si>
    <t>LIGHT   SPORT**</t>
  </si>
  <si>
    <t>AVGAS</t>
  </si>
  <si>
    <t>*Source:  FAA APO Estimates.</t>
  </si>
  <si>
    <t>Note: Detail may not add to total because of independent rounding.</t>
  </si>
  <si>
    <t>2022E</t>
  </si>
  <si>
    <t>2022-23</t>
  </si>
  <si>
    <t>2023-33</t>
  </si>
  <si>
    <t>2023-43</t>
  </si>
  <si>
    <t>2010-22</t>
  </si>
  <si>
    <t>* Source:  2001-2010, 2012-2021, FAA General Aviation and Air Taxi Activity (and Avionics) Surveys.</t>
  </si>
  <si>
    <t>AVIATION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</si>
</sst>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#,##0.00%"/>
    <numFmt numFmtId="167" formatCode="_-* #,##0.00\ _z_ł_-;\-* #,##0.00\ _z_ł_-;_-* &quot;-&quot;??\ _z_ł_-;_-@_-"/>
    <numFmt numFmtId="168" formatCode="mmmm\ d\,\ yyyy"/>
    <numFmt numFmtId="169" formatCode="General_)"/>
    <numFmt numFmtId="170" formatCode="0.0"/>
    <numFmt numFmtId="171" formatCode="0.000"/>
    <numFmt numFmtId="172" formatCode="_(* #,##0_);_(* \(#,##0\);_(* &quot;-&quot;??_);_(@_)"/>
  </numFmts>
  <fonts count="86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Verdana"/>
      <family val="2"/>
    </font>
    <font>
      <sz val="1"/>
      <color indexed="9"/>
      <name val="Verdana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  <scheme val="minor"/>
    </font>
    <font>
      <sz val="12"/>
      <color rgb="FF9C0006"/>
      <name val="Arial"/>
      <family val="2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scheme val="minor"/>
    </font>
    <font>
      <b/>
      <sz val="12"/>
      <color rgb="FFFA7D00"/>
      <name val="Arial"/>
      <family val="2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i/>
      <sz val="12"/>
      <color rgb="FF7F7F7F"/>
      <name val="Arial"/>
      <family val="2"/>
    </font>
    <font>
      <u/>
      <sz val="11"/>
      <color rgb="FF004488"/>
      <name val="Calibri"/>
      <family val="2"/>
      <scheme val="minor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sz val="12"/>
      <color rgb="FF00610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rgb="FF0066AA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1"/>
      <color indexed="52"/>
      <name val="Calibri"/>
      <family val="2"/>
    </font>
    <font>
      <sz val="11"/>
      <color rgb="FFFA7D00"/>
      <name val="Calibri"/>
      <family val="2"/>
      <scheme val="minor"/>
    </font>
    <font>
      <sz val="12"/>
      <color rgb="FFFA7D00"/>
      <name val="Arial"/>
      <family val="2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sz val="12"/>
      <color rgb="FF9C6500"/>
      <name val="Arial"/>
      <family val="2"/>
    </font>
    <font>
      <sz val="12"/>
      <name val="Times New Roman"/>
      <family val="1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b/>
      <sz val="12"/>
      <color rgb="FF3F3F3F"/>
      <name val="Arial"/>
      <family val="2"/>
    </font>
    <font>
      <sz val="10"/>
      <color indexed="63"/>
      <name val="Verdana"/>
      <family val="2"/>
    </font>
    <font>
      <b/>
      <sz val="10"/>
      <color indexed="63"/>
      <name val="Arial"/>
      <family val="2"/>
    </font>
    <font>
      <b/>
      <sz val="10"/>
      <color indexed="9"/>
      <name val="Verdana"/>
      <family val="2"/>
    </font>
    <font>
      <b/>
      <sz val="10"/>
      <color indexed="63"/>
      <name val="Verdan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theme="1"/>
      <name val="verdana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u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color indexed="10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5">
    <xf numFmtId="0" fontId="0" fillId="0" borderId="0"/>
    <xf numFmtId="0" fontId="7" fillId="0" borderId="0" applyNumberFormat="0">
      <alignment readingOrder="1"/>
      <protection locked="0"/>
    </xf>
    <xf numFmtId="0" fontId="7" fillId="0" borderId="0" applyNumberFormat="0">
      <alignment readingOrder="1"/>
      <protection locked="0"/>
    </xf>
    <xf numFmtId="0" fontId="7" fillId="0" borderId="0" applyNumberFormat="0">
      <alignment readingOrder="1"/>
      <protection locked="0"/>
    </xf>
    <xf numFmtId="0" fontId="7" fillId="0" borderId="0" applyNumberFormat="0">
      <alignment readingOrder="1"/>
      <protection locked="0"/>
    </xf>
    <xf numFmtId="0" fontId="8" fillId="0" borderId="0" applyNumberFormat="0">
      <alignment readingOrder="1"/>
      <protection locked="0"/>
    </xf>
    <xf numFmtId="0" fontId="7" fillId="0" borderId="0" applyNumberFormat="0">
      <alignment readingOrder="1"/>
      <protection locked="0"/>
    </xf>
    <xf numFmtId="166" fontId="7" fillId="0" borderId="0">
      <alignment readingOrder="1"/>
      <protection locked="0"/>
    </xf>
    <xf numFmtId="166" fontId="7" fillId="0" borderId="0">
      <alignment readingOrder="1"/>
      <protection locked="0"/>
    </xf>
    <xf numFmtId="0" fontId="7" fillId="0" borderId="0" applyNumberFormat="0">
      <alignment readingOrder="1"/>
      <protection locked="0"/>
    </xf>
    <xf numFmtId="0" fontId="7" fillId="0" borderId="0" applyNumberFormat="0">
      <alignment readingOrder="1"/>
      <protection locked="0"/>
    </xf>
    <xf numFmtId="4" fontId="7" fillId="0" borderId="0">
      <alignment readingOrder="1"/>
      <protection locked="0"/>
    </xf>
    <xf numFmtId="4" fontId="7" fillId="0" borderId="0">
      <alignment readingOrder="1"/>
      <protection locked="0"/>
    </xf>
    <xf numFmtId="0" fontId="7" fillId="0" borderId="0" applyNumberFormat="0">
      <alignment horizontal="center" readingOrder="1"/>
      <protection locked="0"/>
    </xf>
    <xf numFmtId="4" fontId="7" fillId="0" borderId="0">
      <alignment readingOrder="1"/>
      <protection locked="0"/>
    </xf>
    <xf numFmtId="0" fontId="9" fillId="33" borderId="0" applyNumberFormat="0" applyBorder="0" applyAlignment="0" applyProtection="0"/>
    <xf numFmtId="0" fontId="5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9" fillId="34" borderId="0" applyNumberFormat="0" applyBorder="0" applyAlignment="0" applyProtection="0"/>
    <xf numFmtId="0" fontId="5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9" fillId="35" borderId="0" applyNumberFormat="0" applyBorder="0" applyAlignment="0" applyProtection="0"/>
    <xf numFmtId="0" fontId="5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9" fillId="36" borderId="0" applyNumberFormat="0" applyBorder="0" applyAlignment="0" applyProtection="0"/>
    <xf numFmtId="0" fontId="5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9" fillId="37" borderId="0" applyNumberFormat="0" applyBorder="0" applyAlignment="0" applyProtection="0"/>
    <xf numFmtId="0" fontId="5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9" fillId="38" borderId="0" applyNumberFormat="0" applyBorder="0" applyAlignment="0" applyProtection="0"/>
    <xf numFmtId="0" fontId="5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9" fillId="39" borderId="0" applyNumberFormat="0" applyBorder="0" applyAlignment="0" applyProtection="0"/>
    <xf numFmtId="0" fontId="5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9" fillId="40" borderId="0" applyNumberFormat="0" applyBorder="0" applyAlignment="0" applyProtection="0"/>
    <xf numFmtId="0" fontId="5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9" fillId="41" borderId="0" applyNumberFormat="0" applyBorder="0" applyAlignment="0" applyProtection="0"/>
    <xf numFmtId="0" fontId="5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9" fillId="36" borderId="0" applyNumberFormat="0" applyBorder="0" applyAlignment="0" applyProtection="0"/>
    <xf numFmtId="0" fontId="5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9" fillId="39" borderId="0" applyNumberFormat="0" applyBorder="0" applyAlignment="0" applyProtection="0"/>
    <xf numFmtId="0" fontId="5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9" fillId="42" borderId="0" applyNumberFormat="0" applyBorder="0" applyAlignment="0" applyProtection="0"/>
    <xf numFmtId="0" fontId="5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11" fillId="43" borderId="0" applyNumberFormat="0" applyBorder="0" applyAlignment="0" applyProtection="0"/>
    <xf numFmtId="0" fontId="12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1" fillId="40" borderId="0" applyNumberFormat="0" applyBorder="0" applyAlignment="0" applyProtection="0"/>
    <xf numFmtId="0" fontId="12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41" borderId="0" applyNumberFormat="0" applyBorder="0" applyAlignment="0" applyProtection="0"/>
    <xf numFmtId="0" fontId="12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1" fillId="44" borderId="0" applyNumberFormat="0" applyBorder="0" applyAlignment="0" applyProtection="0"/>
    <xf numFmtId="0" fontId="12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1" fillId="45" borderId="0" applyNumberFormat="0" applyBorder="0" applyAlignment="0" applyProtection="0"/>
    <xf numFmtId="0" fontId="12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1" fillId="46" borderId="0" applyNumberFormat="0" applyBorder="0" applyAlignment="0" applyProtection="0"/>
    <xf numFmtId="0" fontId="12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1" fillId="47" borderId="0" applyNumberFormat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1" fillId="48" borderId="0" applyNumberFormat="0" applyBorder="0" applyAlignment="0" applyProtection="0"/>
    <xf numFmtId="0" fontId="12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1" fillId="49" borderId="0" applyNumberFormat="0" applyBorder="0" applyAlignment="0" applyProtection="0"/>
    <xf numFmtId="0" fontId="12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1" fillId="44" borderId="0" applyNumberFormat="0" applyBorder="0" applyAlignment="0" applyProtection="0"/>
    <xf numFmtId="0" fontId="12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1" fillId="45" borderId="0" applyNumberFormat="0" applyBorder="0" applyAlignment="0" applyProtection="0"/>
    <xf numFmtId="0" fontId="12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1" fillId="50" borderId="0" applyNumberFormat="0" applyBorder="0" applyAlignment="0" applyProtection="0"/>
    <xf numFmtId="0" fontId="12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4" fillId="34" borderId="0" applyNumberFormat="0" applyBorder="0" applyAlignment="0" applyProtection="0"/>
    <xf numFmtId="0" fontId="15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51" borderId="10" applyNumberFormat="0" applyAlignment="0" applyProtection="0"/>
    <xf numFmtId="0" fontId="18" fillId="6" borderId="4" applyNumberFormat="0" applyAlignment="0" applyProtection="0"/>
    <xf numFmtId="0" fontId="17" fillId="51" borderId="10" applyNumberFormat="0" applyAlignment="0" applyProtection="0"/>
    <xf numFmtId="0" fontId="19" fillId="6" borderId="4" applyNumberFormat="0" applyAlignment="0" applyProtection="0"/>
    <xf numFmtId="0" fontId="19" fillId="6" borderId="4" applyNumberFormat="0" applyAlignment="0" applyProtection="0"/>
    <xf numFmtId="0" fontId="20" fillId="52" borderId="11" applyNumberFormat="0" applyAlignment="0" applyProtection="0"/>
    <xf numFmtId="0" fontId="21" fillId="7" borderId="7" applyNumberFormat="0" applyAlignment="0" applyProtection="0"/>
    <xf numFmtId="0" fontId="22" fillId="7" borderId="7" applyNumberFormat="0" applyAlignment="0" applyProtection="0"/>
    <xf numFmtId="0" fontId="22" fillId="7" borderId="7" applyNumberFormat="0" applyAlignment="0" applyProtection="0"/>
    <xf numFmtId="38" fontId="2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6" fillId="0" borderId="0" applyFill="0" applyBorder="0" applyAlignment="0" applyProtection="0"/>
    <xf numFmtId="44" fontId="6" fillId="0" borderId="0" applyFont="0" applyFill="0" applyBorder="0" applyAlignment="0" applyProtection="0"/>
    <xf numFmtId="5" fontId="6" fillId="0" borderId="0" applyFill="0" applyBorder="0" applyAlignment="0" applyProtection="0"/>
    <xf numFmtId="168" fontId="6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2" fontId="6" fillId="0" borderId="0" applyFill="0" applyBorder="0" applyAlignment="0" applyProtection="0"/>
    <xf numFmtId="0" fontId="31" fillId="0" borderId="0" applyNumberFormat="0" applyFill="0" applyBorder="0" applyAlignment="0" applyProtection="0"/>
    <xf numFmtId="0" fontId="32" fillId="35" borderId="0" applyNumberFormat="0" applyBorder="0" applyAlignment="0" applyProtection="0"/>
    <xf numFmtId="0" fontId="33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5" fillId="0" borderId="12" applyNumberFormat="0" applyFill="0" applyAlignment="0" applyProtection="0"/>
    <xf numFmtId="0" fontId="36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7" fillId="0" borderId="13" applyNumberFormat="0" applyFill="0" applyAlignment="0" applyProtection="0"/>
    <xf numFmtId="0" fontId="38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9" fillId="0" borderId="14" applyNumberFormat="0" applyFill="0" applyAlignment="0" applyProtection="0"/>
    <xf numFmtId="0" fontId="40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38" borderId="10" applyNumberFormat="0" applyAlignment="0" applyProtection="0"/>
    <xf numFmtId="0" fontId="45" fillId="5" borderId="4" applyNumberFormat="0" applyAlignment="0" applyProtection="0"/>
    <xf numFmtId="0" fontId="44" fillId="38" borderId="10" applyNumberFormat="0" applyAlignment="0" applyProtection="0"/>
    <xf numFmtId="0" fontId="46" fillId="5" borderId="4" applyNumberFormat="0" applyAlignment="0" applyProtection="0"/>
    <xf numFmtId="0" fontId="46" fillId="5" borderId="4" applyNumberFormat="0" applyAlignment="0" applyProtection="0"/>
    <xf numFmtId="0" fontId="47" fillId="0" borderId="15" applyNumberFormat="0" applyFill="0" applyAlignment="0" applyProtection="0"/>
    <xf numFmtId="0" fontId="48" fillId="0" borderId="6" applyNumberFormat="0" applyFill="0" applyAlignment="0" applyProtection="0"/>
    <xf numFmtId="0" fontId="49" fillId="0" borderId="6" applyNumberFormat="0" applyFill="0" applyAlignment="0" applyProtection="0"/>
    <xf numFmtId="0" fontId="49" fillId="0" borderId="6" applyNumberFormat="0" applyFill="0" applyAlignment="0" applyProtection="0"/>
    <xf numFmtId="0" fontId="50" fillId="53" borderId="0" applyNumberFormat="0" applyBorder="0" applyAlignment="0" applyProtection="0"/>
    <xf numFmtId="0" fontId="51" fillId="4" borderId="0" applyNumberFormat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6" fillId="0" borderId="0"/>
    <xf numFmtId="0" fontId="6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165" fontId="53" fillId="0" borderId="0"/>
    <xf numFmtId="0" fontId="24" fillId="0" borderId="0"/>
    <xf numFmtId="0" fontId="2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53" fillId="0" borderId="0"/>
    <xf numFmtId="0" fontId="26" fillId="0" borderId="0" applyNumberFormat="0" applyFont="0">
      <alignment readingOrder="1"/>
      <protection locked="0"/>
    </xf>
    <xf numFmtId="0" fontId="24" fillId="0" borderId="0"/>
    <xf numFmtId="0" fontId="6" fillId="0" borderId="0"/>
    <xf numFmtId="0" fontId="5" fillId="0" borderId="0"/>
    <xf numFmtId="0" fontId="24" fillId="0" borderId="0"/>
    <xf numFmtId="0" fontId="10" fillId="0" borderId="0"/>
    <xf numFmtId="0" fontId="25" fillId="0" borderId="0"/>
    <xf numFmtId="0" fontId="24" fillId="0" borderId="0"/>
    <xf numFmtId="169" fontId="54" fillId="0" borderId="0"/>
    <xf numFmtId="0" fontId="5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27" fillId="54" borderId="16" applyNumberFormat="0" applyFont="0" applyAlignment="0" applyProtection="0"/>
    <xf numFmtId="0" fontId="9" fillId="54" borderId="16" applyNumberFormat="0" applyFont="0" applyAlignment="0" applyProtection="0"/>
    <xf numFmtId="0" fontId="5" fillId="8" borderId="8" applyNumberFormat="0" applyFont="0" applyAlignment="0" applyProtection="0"/>
    <xf numFmtId="0" fontId="9" fillId="54" borderId="16" applyNumberFormat="0" applyFont="0" applyAlignment="0" applyProtection="0"/>
    <xf numFmtId="0" fontId="10" fillId="8" borderId="8" applyNumberFormat="0" applyFont="0" applyAlignment="0" applyProtection="0"/>
    <xf numFmtId="0" fontId="27" fillId="54" borderId="16" applyNumberFormat="0" applyFont="0" applyAlignment="0" applyProtection="0"/>
    <xf numFmtId="0" fontId="10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5" fillId="51" borderId="17" applyNumberFormat="0" applyAlignment="0" applyProtection="0"/>
    <xf numFmtId="0" fontId="56" fillId="6" borderId="5" applyNumberFormat="0" applyAlignment="0" applyProtection="0"/>
    <xf numFmtId="0" fontId="55" fillId="51" borderId="17" applyNumberFormat="0" applyAlignment="0" applyProtection="0"/>
    <xf numFmtId="0" fontId="57" fillId="6" borderId="5" applyNumberFormat="0" applyAlignment="0" applyProtection="0"/>
    <xf numFmtId="0" fontId="57" fillId="6" borderId="5" applyNumberFormat="0" applyAlignment="0" applyProtection="0"/>
    <xf numFmtId="9" fontId="2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2" fontId="6" fillId="0" borderId="0" applyFill="0" applyBorder="0" applyProtection="0">
      <alignment horizontal="right"/>
    </xf>
    <xf numFmtId="0" fontId="58" fillId="55" borderId="18" applyNumberFormat="0" applyAlignment="0" applyProtection="0"/>
    <xf numFmtId="0" fontId="58" fillId="55" borderId="18" applyNumberFormat="0" applyAlignment="0" applyProtection="0"/>
    <xf numFmtId="0" fontId="58" fillId="55" borderId="18" applyNumberFormat="0" applyAlignment="0" applyProtection="0"/>
    <xf numFmtId="2" fontId="58" fillId="56" borderId="18" applyProtection="0">
      <alignment horizontal="right"/>
    </xf>
    <xf numFmtId="2" fontId="58" fillId="56" borderId="18" applyProtection="0">
      <alignment horizontal="right"/>
    </xf>
    <xf numFmtId="2" fontId="58" fillId="56" borderId="18" applyProtection="0">
      <alignment horizontal="right"/>
    </xf>
    <xf numFmtId="14" fontId="59" fillId="55" borderId="0" applyBorder="0" applyProtection="0">
      <alignment horizontal="left"/>
    </xf>
    <xf numFmtId="170" fontId="7" fillId="57" borderId="18" applyProtection="0">
      <alignment horizontal="right"/>
    </xf>
    <xf numFmtId="170" fontId="7" fillId="57" borderId="18" applyProtection="0">
      <alignment horizontal="right"/>
    </xf>
    <xf numFmtId="170" fontId="7" fillId="57" borderId="18" applyProtection="0">
      <alignment horizontal="right"/>
    </xf>
    <xf numFmtId="2" fontId="7" fillId="57" borderId="18" applyProtection="0">
      <alignment horizontal="right"/>
    </xf>
    <xf numFmtId="2" fontId="7" fillId="57" borderId="18" applyProtection="0">
      <alignment horizontal="right"/>
    </xf>
    <xf numFmtId="2" fontId="7" fillId="57" borderId="18" applyProtection="0">
      <alignment horizontal="right"/>
    </xf>
    <xf numFmtId="14" fontId="60" fillId="58" borderId="18" applyProtection="0">
      <alignment horizontal="right"/>
    </xf>
    <xf numFmtId="14" fontId="60" fillId="58" borderId="18" applyProtection="0">
      <alignment horizontal="right"/>
    </xf>
    <xf numFmtId="14" fontId="60" fillId="58" borderId="18" applyProtection="0">
      <alignment horizontal="right"/>
    </xf>
    <xf numFmtId="14" fontId="60" fillId="58" borderId="18" applyProtection="0">
      <alignment horizontal="left"/>
    </xf>
    <xf numFmtId="14" fontId="60" fillId="58" borderId="18" applyProtection="0">
      <alignment horizontal="left"/>
    </xf>
    <xf numFmtId="14" fontId="60" fillId="58" borderId="18" applyProtection="0">
      <alignment horizontal="left"/>
    </xf>
    <xf numFmtId="0" fontId="61" fillId="55" borderId="18" applyNumberFormat="0" applyProtection="0">
      <alignment horizontal="left"/>
    </xf>
    <xf numFmtId="0" fontId="61" fillId="55" borderId="18" applyNumberFormat="0" applyProtection="0">
      <alignment horizontal="left"/>
    </xf>
    <xf numFmtId="0" fontId="61" fillId="55" borderId="18" applyNumberFormat="0" applyProtection="0">
      <alignment horizontal="left"/>
    </xf>
    <xf numFmtId="0" fontId="6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3" fillId="0" borderId="19" applyNumberFormat="0" applyFill="0" applyAlignment="0" applyProtection="0"/>
    <xf numFmtId="0" fontId="64" fillId="0" borderId="9" applyNumberFormat="0" applyFill="0" applyAlignment="0" applyProtection="0"/>
    <xf numFmtId="0" fontId="63" fillId="0" borderId="19" applyNumberFormat="0" applyFill="0" applyAlignment="0" applyProtection="0"/>
    <xf numFmtId="0" fontId="65" fillId="0" borderId="9" applyNumberFormat="0" applyFill="0" applyAlignment="0" applyProtection="0"/>
    <xf numFmtId="0" fontId="65" fillId="0" borderId="9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/>
    <xf numFmtId="0" fontId="1" fillId="0" borderId="0" applyNumberFormat="0" applyFill="0" applyBorder="0" applyAlignment="0" applyProtection="0"/>
    <xf numFmtId="0" fontId="36" fillId="0" borderId="1" applyNumberFormat="0" applyFill="0" applyAlignment="0" applyProtection="0"/>
    <xf numFmtId="0" fontId="38" fillId="0" borderId="2" applyNumberFormat="0" applyFill="0" applyAlignment="0" applyProtection="0"/>
    <xf numFmtId="0" fontId="40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33" fillId="2" borderId="0" applyNumberFormat="0" applyBorder="0" applyAlignment="0" applyProtection="0"/>
    <xf numFmtId="0" fontId="15" fillId="3" borderId="0" applyNumberFormat="0" applyBorder="0" applyAlignment="0" applyProtection="0"/>
    <xf numFmtId="0" fontId="51" fillId="4" borderId="0" applyNumberFormat="0" applyBorder="0" applyAlignment="0" applyProtection="0"/>
    <xf numFmtId="0" fontId="45" fillId="5" borderId="4" applyNumberFormat="0" applyAlignment="0" applyProtection="0"/>
    <xf numFmtId="0" fontId="56" fillId="6" borderId="5" applyNumberFormat="0" applyAlignment="0" applyProtection="0"/>
    <xf numFmtId="0" fontId="18" fillId="6" borderId="4" applyNumberFormat="0" applyAlignment="0" applyProtection="0"/>
    <xf numFmtId="0" fontId="48" fillId="0" borderId="6" applyNumberFormat="0" applyFill="0" applyAlignment="0" applyProtection="0"/>
    <xf numFmtId="0" fontId="21" fillId="7" borderId="7" applyNumberFormat="0" applyAlignment="0" applyProtection="0"/>
    <xf numFmtId="0" fontId="67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29" fillId="0" borderId="0" applyNumberFormat="0" applyFill="0" applyBorder="0" applyAlignment="0" applyProtection="0"/>
    <xf numFmtId="0" fontId="64" fillId="0" borderId="9" applyNumberFormat="0" applyFill="0" applyAlignment="0" applyProtection="0"/>
    <xf numFmtId="0" fontId="1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2" fillId="32" borderId="0" applyNumberFormat="0" applyBorder="0" applyAlignment="0" applyProtection="0"/>
    <xf numFmtId="0" fontId="26" fillId="0" borderId="0" applyNumberFormat="0" applyFont="0">
      <alignment readingOrder="1"/>
      <protection locked="0"/>
    </xf>
    <xf numFmtId="0" fontId="26" fillId="0" borderId="0" applyNumberFormat="0" applyFont="0">
      <alignment readingOrder="1"/>
      <protection locked="0"/>
    </xf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0" fillId="0" borderId="0"/>
    <xf numFmtId="43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0" fillId="0" borderId="0"/>
    <xf numFmtId="0" fontId="25" fillId="0" borderId="0"/>
    <xf numFmtId="0" fontId="10" fillId="0" borderId="0"/>
    <xf numFmtId="9" fontId="25" fillId="0" borderId="0" applyFont="0" applyFill="0" applyBorder="0" applyAlignment="0" applyProtection="0"/>
  </cellStyleXfs>
  <cellXfs count="123">
    <xf numFmtId="0" fontId="0" fillId="0" borderId="0" xfId="0"/>
    <xf numFmtId="0" fontId="6" fillId="0" borderId="0" xfId="426" applyFont="1"/>
    <xf numFmtId="172" fontId="6" fillId="0" borderId="0" xfId="177" applyNumberFormat="1" applyFont="1"/>
    <xf numFmtId="0" fontId="72" fillId="0" borderId="0" xfId="426" applyFont="1" applyBorder="1" applyAlignment="1">
      <alignment horizontal="centerContinuous"/>
    </xf>
    <xf numFmtId="0" fontId="73" fillId="0" borderId="0" xfId="426" applyFont="1" applyBorder="1" applyAlignment="1">
      <alignment horizontal="centerContinuous"/>
    </xf>
    <xf numFmtId="0" fontId="73" fillId="0" borderId="0" xfId="426" applyFont="1" applyBorder="1"/>
    <xf numFmtId="0" fontId="74" fillId="0" borderId="0" xfId="426" applyFont="1" applyBorder="1" applyAlignment="1">
      <alignment horizontal="centerContinuous"/>
    </xf>
    <xf numFmtId="0" fontId="75" fillId="0" borderId="0" xfId="426" applyFont="1" applyBorder="1" applyAlignment="1">
      <alignment horizontal="centerContinuous"/>
    </xf>
    <xf numFmtId="171" fontId="73" fillId="0" borderId="0" xfId="426" applyNumberFormat="1" applyFont="1" applyBorder="1" applyAlignment="1">
      <alignment horizontal="centerContinuous"/>
    </xf>
    <xf numFmtId="0" fontId="76" fillId="0" borderId="0" xfId="426" applyFont="1" applyBorder="1" applyAlignment="1">
      <alignment horizontal="centerContinuous"/>
    </xf>
    <xf numFmtId="171" fontId="73" fillId="0" borderId="0" xfId="426" applyNumberFormat="1" applyFont="1" applyBorder="1"/>
    <xf numFmtId="172" fontId="73" fillId="0" borderId="0" xfId="177" applyNumberFormat="1" applyFont="1" applyBorder="1"/>
    <xf numFmtId="0" fontId="73" fillId="60" borderId="0" xfId="426" quotePrefix="1" applyFont="1" applyFill="1" applyBorder="1" applyAlignment="1">
      <alignment horizontal="left"/>
    </xf>
    <xf numFmtId="0" fontId="73" fillId="60" borderId="0" xfId="426" applyFont="1" applyFill="1" applyBorder="1"/>
    <xf numFmtId="171" fontId="73" fillId="60" borderId="0" xfId="426" applyNumberFormat="1" applyFont="1" applyFill="1" applyBorder="1"/>
    <xf numFmtId="0" fontId="78" fillId="0" borderId="0" xfId="426" applyFont="1" applyBorder="1"/>
    <xf numFmtId="0" fontId="81" fillId="0" borderId="0" xfId="261" applyFont="1" applyFill="1" applyBorder="1" applyAlignment="1">
      <alignment horizontal="left"/>
    </xf>
    <xf numFmtId="0" fontId="78" fillId="0" borderId="0" xfId="260" applyFont="1" applyBorder="1"/>
    <xf numFmtId="0" fontId="80" fillId="0" borderId="0" xfId="426" applyFont="1" applyBorder="1"/>
    <xf numFmtId="49" fontId="80" fillId="61" borderId="0" xfId="426" applyNumberFormat="1" applyFont="1" applyFill="1" applyBorder="1"/>
    <xf numFmtId="0" fontId="80" fillId="61" borderId="0" xfId="426" applyFont="1" applyFill="1" applyBorder="1" applyAlignment="1">
      <alignment horizontal="centerContinuous" wrapText="1"/>
    </xf>
    <xf numFmtId="0" fontId="80" fillId="61" borderId="0" xfId="426" applyFont="1" applyFill="1" applyBorder="1" applyAlignment="1">
      <alignment horizontal="centerContinuous"/>
    </xf>
    <xf numFmtId="0" fontId="80" fillId="61" borderId="0" xfId="426" applyFont="1" applyFill="1" applyBorder="1" applyAlignment="1">
      <alignment horizontal="center"/>
    </xf>
    <xf numFmtId="0" fontId="80" fillId="59" borderId="0" xfId="261" applyFont="1" applyFill="1" applyBorder="1" applyAlignment="1">
      <alignment horizontal="left"/>
    </xf>
    <xf numFmtId="3" fontId="80" fillId="59" borderId="0" xfId="426" applyNumberFormat="1" applyFont="1" applyFill="1" applyBorder="1" applyAlignment="1">
      <alignment horizontal="center"/>
    </xf>
    <xf numFmtId="37" fontId="80" fillId="59" borderId="0" xfId="426" applyNumberFormat="1" applyFont="1" applyFill="1" applyBorder="1" applyAlignment="1">
      <alignment horizontal="center"/>
    </xf>
    <xf numFmtId="37" fontId="80" fillId="59" borderId="0" xfId="426" applyNumberFormat="1" applyFont="1" applyFill="1" applyBorder="1" applyAlignment="1" applyProtection="1">
      <alignment horizontal="center"/>
      <protection locked="0"/>
    </xf>
    <xf numFmtId="3" fontId="80" fillId="0" borderId="0" xfId="426" applyNumberFormat="1" applyFont="1" applyBorder="1" applyAlignment="1">
      <alignment horizontal="center"/>
    </xf>
    <xf numFmtId="37" fontId="80" fillId="0" borderId="0" xfId="426" applyNumberFormat="1" applyFont="1" applyBorder="1" applyAlignment="1">
      <alignment horizontal="center"/>
    </xf>
    <xf numFmtId="0" fontId="80" fillId="0" borderId="0" xfId="261" applyFont="1" applyFill="1" applyBorder="1" applyAlignment="1">
      <alignment horizontal="left"/>
    </xf>
    <xf numFmtId="3" fontId="80" fillId="0" borderId="0" xfId="426" applyNumberFormat="1" applyFont="1" applyFill="1" applyBorder="1" applyAlignment="1">
      <alignment horizontal="center"/>
    </xf>
    <xf numFmtId="37" fontId="80" fillId="0" borderId="0" xfId="426" applyNumberFormat="1" applyFont="1" applyFill="1" applyBorder="1" applyAlignment="1">
      <alignment horizontal="center"/>
    </xf>
    <xf numFmtId="0" fontId="80" fillId="0" borderId="0" xfId="0" applyFont="1" applyFill="1" applyBorder="1" applyAlignment="1">
      <alignment horizontal="left"/>
    </xf>
    <xf numFmtId="0" fontId="80" fillId="60" borderId="0" xfId="261" applyFont="1" applyFill="1" applyBorder="1" applyAlignment="1">
      <alignment horizontal="left"/>
    </xf>
    <xf numFmtId="37" fontId="80" fillId="60" borderId="0" xfId="426" applyNumberFormat="1" applyFont="1" applyFill="1" applyBorder="1" applyAlignment="1" applyProtection="1">
      <alignment horizontal="center"/>
      <protection locked="0"/>
    </xf>
    <xf numFmtId="37" fontId="80" fillId="60" borderId="0" xfId="426" applyNumberFormat="1" applyFont="1" applyFill="1" applyBorder="1" applyAlignment="1">
      <alignment horizontal="center"/>
    </xf>
    <xf numFmtId="3" fontId="80" fillId="60" borderId="0" xfId="426" applyNumberFormat="1" applyFont="1" applyFill="1" applyBorder="1" applyAlignment="1" applyProtection="1">
      <alignment horizontal="center"/>
      <protection locked="0"/>
    </xf>
    <xf numFmtId="3" fontId="80" fillId="60" borderId="0" xfId="426" applyNumberFormat="1" applyFont="1" applyFill="1" applyBorder="1" applyAlignment="1">
      <alignment horizontal="center"/>
    </xf>
    <xf numFmtId="0" fontId="80" fillId="59" borderId="0" xfId="0" applyFont="1" applyFill="1" applyBorder="1" applyAlignment="1">
      <alignment horizontal="left"/>
    </xf>
    <xf numFmtId="0" fontId="80" fillId="60" borderId="0" xfId="0" applyFont="1" applyFill="1" applyBorder="1" applyAlignment="1">
      <alignment horizontal="left"/>
    </xf>
    <xf numFmtId="37" fontId="80" fillId="0" borderId="0" xfId="426" applyNumberFormat="1" applyFont="1" applyBorder="1"/>
    <xf numFmtId="164" fontId="80" fillId="0" borderId="0" xfId="322" applyNumberFormat="1" applyFont="1" applyBorder="1" applyAlignment="1">
      <alignment horizontal="center"/>
    </xf>
    <xf numFmtId="164" fontId="80" fillId="59" borderId="0" xfId="322" applyNumberFormat="1" applyFont="1" applyFill="1" applyBorder="1" applyAlignment="1">
      <alignment horizontal="center"/>
    </xf>
    <xf numFmtId="164" fontId="80" fillId="0" borderId="0" xfId="322" applyNumberFormat="1" applyFont="1" applyFill="1" applyBorder="1" applyAlignment="1">
      <alignment horizontal="center"/>
    </xf>
    <xf numFmtId="3" fontId="80" fillId="59" borderId="0" xfId="261" applyNumberFormat="1" applyFont="1" applyFill="1" applyBorder="1" applyAlignment="1">
      <alignment horizontal="center"/>
    </xf>
    <xf numFmtId="3" fontId="80" fillId="0" borderId="0" xfId="261" applyNumberFormat="1" applyFont="1" applyFill="1" applyBorder="1" applyAlignment="1">
      <alignment horizontal="center"/>
    </xf>
    <xf numFmtId="3" fontId="80" fillId="60" borderId="0" xfId="261" applyNumberFormat="1" applyFont="1" applyFill="1" applyBorder="1" applyAlignment="1">
      <alignment horizontal="center"/>
    </xf>
    <xf numFmtId="0" fontId="78" fillId="0" borderId="0" xfId="426" applyFont="1" applyBorder="1" applyAlignment="1"/>
    <xf numFmtId="0" fontId="78" fillId="0" borderId="0" xfId="260" applyFont="1" applyBorder="1" applyAlignment="1">
      <alignment horizontal="left"/>
    </xf>
    <xf numFmtId="0" fontId="81" fillId="0" borderId="0" xfId="0" applyFont="1" applyFill="1" applyBorder="1" applyAlignment="1">
      <alignment horizontal="left"/>
    </xf>
    <xf numFmtId="37" fontId="80" fillId="0" borderId="0" xfId="426" applyNumberFormat="1" applyFont="1" applyFill="1" applyBorder="1" applyAlignment="1" applyProtection="1">
      <alignment horizontal="center"/>
      <protection locked="0"/>
    </xf>
    <xf numFmtId="0" fontId="80" fillId="0" borderId="0" xfId="426" applyFont="1" applyFill="1" applyBorder="1"/>
    <xf numFmtId="164" fontId="78" fillId="0" borderId="0" xfId="426" applyNumberFormat="1" applyFont="1" applyBorder="1"/>
    <xf numFmtId="164" fontId="73" fillId="0" borderId="0" xfId="426" applyNumberFormat="1" applyFont="1" applyBorder="1"/>
    <xf numFmtId="10" fontId="73" fillId="0" borderId="0" xfId="338" applyNumberFormat="1" applyFont="1" applyBorder="1"/>
    <xf numFmtId="0" fontId="73" fillId="0" borderId="0" xfId="426" applyFont="1" applyBorder="1" applyAlignment="1">
      <alignment horizontal="right"/>
    </xf>
    <xf numFmtId="165" fontId="80" fillId="0" borderId="0" xfId="426" applyNumberFormat="1" applyFont="1" applyBorder="1" applyAlignment="1">
      <alignment horizontal="center"/>
    </xf>
    <xf numFmtId="0" fontId="79" fillId="0" borderId="0" xfId="426" applyFont="1" applyBorder="1" applyAlignment="1">
      <alignment horizontal="centerContinuous"/>
    </xf>
    <xf numFmtId="3" fontId="80" fillId="0" borderId="0" xfId="260" applyNumberFormat="1" applyFont="1" applyBorder="1" applyAlignment="1">
      <alignment horizontal="center"/>
    </xf>
    <xf numFmtId="3" fontId="80" fillId="0" borderId="0" xfId="260" applyNumberFormat="1" applyFont="1" applyFill="1" applyBorder="1" applyAlignment="1" applyProtection="1">
      <alignment horizontal="center"/>
      <protection locked="0"/>
    </xf>
    <xf numFmtId="37" fontId="80" fillId="0" borderId="0" xfId="260" applyNumberFormat="1" applyFont="1" applyBorder="1" applyAlignment="1">
      <alignment horizontal="center"/>
    </xf>
    <xf numFmtId="3" fontId="80" fillId="59" borderId="0" xfId="260" applyNumberFormat="1" applyFont="1" applyFill="1" applyBorder="1" applyAlignment="1">
      <alignment horizontal="center"/>
    </xf>
    <xf numFmtId="3" fontId="80" fillId="59" borderId="0" xfId="260" applyNumberFormat="1" applyFont="1" applyFill="1" applyBorder="1" applyAlignment="1" applyProtection="1">
      <alignment horizontal="center"/>
      <protection locked="0"/>
    </xf>
    <xf numFmtId="37" fontId="80" fillId="59" borderId="0" xfId="260" applyNumberFormat="1" applyFont="1" applyFill="1" applyBorder="1" applyAlignment="1" applyProtection="1">
      <alignment horizontal="center"/>
      <protection locked="0"/>
    </xf>
    <xf numFmtId="37" fontId="80" fillId="59" borderId="0" xfId="260" applyNumberFormat="1" applyFont="1" applyFill="1" applyBorder="1" applyAlignment="1">
      <alignment horizontal="center"/>
    </xf>
    <xf numFmtId="3" fontId="80" fillId="0" borderId="0" xfId="260" applyNumberFormat="1" applyFont="1" applyFill="1" applyBorder="1" applyAlignment="1">
      <alignment horizontal="center"/>
    </xf>
    <xf numFmtId="37" fontId="80" fillId="0" borderId="0" xfId="260" applyNumberFormat="1" applyFont="1" applyFill="1" applyBorder="1" applyAlignment="1" applyProtection="1">
      <alignment horizontal="center"/>
      <protection locked="0"/>
    </xf>
    <xf numFmtId="37" fontId="80" fillId="0" borderId="0" xfId="260" applyNumberFormat="1" applyFont="1" applyFill="1" applyBorder="1" applyAlignment="1">
      <alignment horizontal="center"/>
    </xf>
    <xf numFmtId="171" fontId="78" fillId="0" borderId="0" xfId="260" applyNumberFormat="1" applyFont="1" applyBorder="1" applyAlignment="1">
      <alignment horizontal="left"/>
    </xf>
    <xf numFmtId="164" fontId="78" fillId="0" borderId="0" xfId="322" applyNumberFormat="1" applyFont="1" applyBorder="1" applyAlignment="1">
      <alignment horizontal="left"/>
    </xf>
    <xf numFmtId="171" fontId="73" fillId="0" borderId="0" xfId="260" applyNumberFormat="1" applyFont="1" applyBorder="1" applyAlignment="1">
      <alignment horizontal="left"/>
    </xf>
    <xf numFmtId="0" fontId="80" fillId="60" borderId="0" xfId="426" applyFont="1" applyFill="1" applyBorder="1"/>
    <xf numFmtId="3" fontId="76" fillId="60" borderId="0" xfId="426" applyNumberFormat="1" applyFont="1" applyFill="1" applyBorder="1" applyAlignment="1">
      <alignment horizontal="center"/>
    </xf>
    <xf numFmtId="3" fontId="76" fillId="60" borderId="0" xfId="426" applyNumberFormat="1" applyFont="1" applyFill="1" applyBorder="1" applyAlignment="1" applyProtection="1">
      <alignment horizontal="center"/>
      <protection locked="0"/>
    </xf>
    <xf numFmtId="37" fontId="80" fillId="60" borderId="0" xfId="260" applyNumberFormat="1" applyFont="1" applyFill="1" applyBorder="1" applyAlignment="1" applyProtection="1">
      <alignment horizontal="center"/>
      <protection locked="0"/>
    </xf>
    <xf numFmtId="37" fontId="80" fillId="60" borderId="0" xfId="260" applyNumberFormat="1" applyFont="1" applyFill="1" applyBorder="1" applyAlignment="1">
      <alignment horizontal="center"/>
    </xf>
    <xf numFmtId="3" fontId="80" fillId="60" borderId="0" xfId="260" applyNumberFormat="1" applyFont="1" applyFill="1" applyBorder="1" applyAlignment="1">
      <alignment horizontal="center"/>
    </xf>
    <xf numFmtId="3" fontId="80" fillId="60" borderId="0" xfId="260" applyNumberFormat="1" applyFont="1" applyFill="1" applyBorder="1" applyAlignment="1" applyProtection="1">
      <alignment horizontal="center"/>
      <protection locked="0"/>
    </xf>
    <xf numFmtId="165" fontId="80" fillId="60" borderId="0" xfId="426" applyNumberFormat="1" applyFont="1" applyFill="1" applyBorder="1" applyAlignment="1">
      <alignment horizontal="center"/>
    </xf>
    <xf numFmtId="0" fontId="73" fillId="60" borderId="0" xfId="426" applyFont="1" applyFill="1" applyBorder="1" applyAlignment="1">
      <alignment horizontal="right"/>
    </xf>
    <xf numFmtId="0" fontId="73" fillId="60" borderId="0" xfId="260" quotePrefix="1" applyFont="1" applyFill="1" applyBorder="1" applyAlignment="1">
      <alignment horizontal="left"/>
    </xf>
    <xf numFmtId="37" fontId="73" fillId="60" borderId="0" xfId="260" applyNumberFormat="1" applyFont="1" applyFill="1" applyBorder="1" applyAlignment="1" applyProtection="1">
      <alignment horizontal="center"/>
      <protection locked="0"/>
    </xf>
    <xf numFmtId="37" fontId="77" fillId="60" borderId="0" xfId="260" applyNumberFormat="1" applyFont="1" applyFill="1" applyBorder="1" applyAlignment="1">
      <alignment horizontal="center"/>
    </xf>
    <xf numFmtId="0" fontId="80" fillId="60" borderId="0" xfId="426" applyFont="1" applyFill="1" applyBorder="1" applyAlignment="1">
      <alignment horizontal="centerContinuous"/>
    </xf>
    <xf numFmtId="171" fontId="80" fillId="61" borderId="0" xfId="426" applyNumberFormat="1" applyFont="1" applyFill="1" applyBorder="1" applyAlignment="1">
      <alignment horizontal="centerContinuous" wrapText="1"/>
    </xf>
    <xf numFmtId="171" fontId="80" fillId="61" borderId="0" xfId="426" applyNumberFormat="1" applyFont="1" applyFill="1" applyBorder="1" applyAlignment="1">
      <alignment horizontal="centerContinuous" vertical="center"/>
    </xf>
    <xf numFmtId="0" fontId="80" fillId="61" borderId="0" xfId="426" applyFont="1" applyFill="1" applyBorder="1" applyAlignment="1">
      <alignment vertical="center"/>
    </xf>
    <xf numFmtId="0" fontId="80" fillId="60" borderId="0" xfId="426" applyFont="1" applyFill="1" applyBorder="1" applyAlignment="1">
      <alignment horizontal="centerContinuous" vertical="center"/>
    </xf>
    <xf numFmtId="172" fontId="6" fillId="0" borderId="0" xfId="177" applyNumberFormat="1" applyFont="1" applyAlignment="1">
      <alignment vertical="center"/>
    </xf>
    <xf numFmtId="0" fontId="6" fillId="0" borderId="0" xfId="426" applyFont="1" applyAlignment="1">
      <alignment vertical="center"/>
    </xf>
    <xf numFmtId="0" fontId="80" fillId="60" borderId="0" xfId="426" applyFont="1" applyFill="1" applyBorder="1" applyAlignment="1">
      <alignment vertical="center"/>
    </xf>
    <xf numFmtId="0" fontId="80" fillId="61" borderId="0" xfId="426" applyFont="1" applyFill="1" applyBorder="1" applyAlignment="1">
      <alignment horizontal="centerContinuous" vertical="center"/>
    </xf>
    <xf numFmtId="0" fontId="73" fillId="0" borderId="0" xfId="426" applyFont="1" applyFill="1" applyBorder="1"/>
    <xf numFmtId="0" fontId="80" fillId="0" borderId="0" xfId="426" applyFont="1" applyBorder="1" applyAlignment="1">
      <alignment vertical="center"/>
    </xf>
    <xf numFmtId="0" fontId="80" fillId="0" borderId="0" xfId="426" applyFont="1" applyFill="1" applyBorder="1" applyAlignment="1">
      <alignment vertical="center"/>
    </xf>
    <xf numFmtId="0" fontId="80" fillId="60" borderId="0" xfId="426" applyFont="1" applyFill="1" applyBorder="1" applyAlignment="1">
      <alignment horizontal="center" vertical="center"/>
    </xf>
    <xf numFmtId="171" fontId="80" fillId="60" borderId="0" xfId="426" applyNumberFormat="1" applyFont="1" applyFill="1" applyBorder="1" applyAlignment="1">
      <alignment horizontal="centerContinuous"/>
    </xf>
    <xf numFmtId="49" fontId="80" fillId="61" borderId="0" xfId="426" applyNumberFormat="1" applyFont="1" applyFill="1" applyBorder="1" applyAlignment="1">
      <alignment wrapText="1"/>
    </xf>
    <xf numFmtId="171" fontId="80" fillId="61" borderId="0" xfId="426" applyNumberFormat="1" applyFont="1" applyFill="1" applyBorder="1" applyAlignment="1">
      <alignment horizontal="center" wrapText="1"/>
    </xf>
    <xf numFmtId="0" fontId="80" fillId="61" borderId="0" xfId="426" applyFont="1" applyFill="1" applyBorder="1" applyAlignment="1">
      <alignment horizontal="center" wrapText="1"/>
    </xf>
    <xf numFmtId="171" fontId="80" fillId="60" borderId="0" xfId="426" applyNumberFormat="1" applyFont="1" applyFill="1" applyBorder="1" applyAlignment="1">
      <alignment horizontal="center" wrapText="1"/>
    </xf>
    <xf numFmtId="0" fontId="71" fillId="0" borderId="0" xfId="426" applyFont="1"/>
    <xf numFmtId="170" fontId="80" fillId="0" borderId="0" xfId="426" applyNumberFormat="1" applyFont="1" applyFill="1" applyBorder="1" applyAlignment="1" applyProtection="1">
      <alignment horizontal="center"/>
      <protection locked="0"/>
    </xf>
    <xf numFmtId="171" fontId="80" fillId="0" borderId="0" xfId="426" applyNumberFormat="1" applyFont="1" applyFill="1" applyBorder="1" applyProtection="1">
      <protection locked="0"/>
    </xf>
    <xf numFmtId="171" fontId="80" fillId="0" borderId="0" xfId="426" applyNumberFormat="1" applyFont="1" applyFill="1" applyBorder="1" applyAlignment="1" applyProtection="1">
      <alignment horizontal="left"/>
      <protection locked="0"/>
    </xf>
    <xf numFmtId="0" fontId="80" fillId="0" borderId="0" xfId="426" applyFont="1" applyFill="1" applyBorder="1" applyProtection="1">
      <protection locked="0"/>
    </xf>
    <xf numFmtId="0" fontId="80" fillId="59" borderId="0" xfId="426" applyFont="1" applyFill="1" applyBorder="1" applyAlignment="1">
      <alignment horizontal="left"/>
    </xf>
    <xf numFmtId="0" fontId="80" fillId="0" borderId="0" xfId="426" applyFont="1" applyFill="1" applyBorder="1" applyAlignment="1" applyProtection="1">
      <alignment horizontal="right"/>
      <protection locked="0"/>
    </xf>
    <xf numFmtId="171" fontId="83" fillId="0" borderId="0" xfId="426" applyNumberFormat="1" applyFont="1" applyFill="1" applyBorder="1" applyAlignment="1">
      <alignment horizontal="right"/>
    </xf>
    <xf numFmtId="37" fontId="83" fillId="0" borderId="0" xfId="426" applyNumberFormat="1" applyFont="1" applyFill="1" applyBorder="1" applyAlignment="1">
      <alignment horizontal="center"/>
    </xf>
    <xf numFmtId="0" fontId="80" fillId="0" borderId="0" xfId="426" applyFont="1" applyFill="1" applyBorder="1" applyAlignment="1">
      <alignment horizontal="center"/>
    </xf>
    <xf numFmtId="171" fontId="83" fillId="0" borderId="0" xfId="426" applyNumberFormat="1" applyFont="1" applyFill="1" applyBorder="1" applyAlignment="1">
      <alignment horizontal="left"/>
    </xf>
    <xf numFmtId="164" fontId="80" fillId="0" borderId="0" xfId="425" applyNumberFormat="1" applyFont="1" applyFill="1" applyBorder="1" applyAlignment="1">
      <alignment horizontal="center"/>
    </xf>
    <xf numFmtId="170" fontId="83" fillId="0" borderId="0" xfId="426" applyNumberFormat="1" applyFont="1" applyFill="1" applyBorder="1" applyAlignment="1">
      <alignment horizontal="right"/>
    </xf>
    <xf numFmtId="0" fontId="80" fillId="62" borderId="0" xfId="0" applyFont="1" applyFill="1" applyBorder="1" applyAlignment="1">
      <alignment horizontal="left"/>
    </xf>
    <xf numFmtId="3" fontId="80" fillId="62" borderId="0" xfId="426" applyNumberFormat="1" applyFont="1" applyFill="1" applyBorder="1" applyAlignment="1">
      <alignment horizontal="center"/>
    </xf>
    <xf numFmtId="3" fontId="80" fillId="62" borderId="0" xfId="260" applyNumberFormat="1" applyFont="1" applyFill="1" applyBorder="1" applyAlignment="1">
      <alignment horizontal="center"/>
    </xf>
    <xf numFmtId="3" fontId="80" fillId="62" borderId="0" xfId="260" applyNumberFormat="1" applyFont="1" applyFill="1" applyBorder="1" applyAlignment="1" applyProtection="1">
      <alignment horizontal="center"/>
      <protection locked="0"/>
    </xf>
    <xf numFmtId="37" fontId="80" fillId="62" borderId="0" xfId="426" applyNumberFormat="1" applyFont="1" applyFill="1" applyBorder="1" applyAlignment="1">
      <alignment horizontal="center"/>
    </xf>
    <xf numFmtId="3" fontId="80" fillId="62" borderId="0" xfId="261" applyNumberFormat="1" applyFont="1" applyFill="1" applyBorder="1" applyAlignment="1">
      <alignment horizontal="center"/>
    </xf>
    <xf numFmtId="37" fontId="80" fillId="62" borderId="0" xfId="426" applyNumberFormat="1" applyFont="1" applyFill="1" applyBorder="1" applyAlignment="1" applyProtection="1">
      <alignment horizontal="center"/>
      <protection locked="0"/>
    </xf>
    <xf numFmtId="37" fontId="80" fillId="62" borderId="0" xfId="260" applyNumberFormat="1" applyFont="1" applyFill="1" applyBorder="1" applyAlignment="1" applyProtection="1">
      <alignment horizontal="center"/>
      <protection locked="0"/>
    </xf>
    <xf numFmtId="3" fontId="6" fillId="0" borderId="0" xfId="426" applyNumberFormat="1" applyFont="1"/>
  </cellXfs>
  <cellStyles count="445">
    <cellStyle name="_ColumnTitles" xfId="1"/>
    <cellStyle name="_ColumnTitles 2" xfId="2"/>
    <cellStyle name="_DateRange" xfId="3"/>
    <cellStyle name="_DateRange 2" xfId="4"/>
    <cellStyle name="_Hidden" xfId="5"/>
    <cellStyle name="_Normal" xfId="6"/>
    <cellStyle name="_Percentage" xfId="7"/>
    <cellStyle name="_PercentageBold" xfId="8"/>
    <cellStyle name="_SeriesAttributes" xfId="9"/>
    <cellStyle name="_SeriesAttributes 2" xfId="10"/>
    <cellStyle name="_SeriesData" xfId="11"/>
    <cellStyle name="_SeriesData 2" xfId="12"/>
    <cellStyle name="_SeriesDataNA" xfId="13"/>
    <cellStyle name="_SeriesDataStatistics" xfId="14"/>
    <cellStyle name="20% - Accent1" xfId="392" builtinId="30" customBuiltin="1"/>
    <cellStyle name="20% - Accent1 2" xfId="15"/>
    <cellStyle name="20% - Accent1 2 2" xfId="16"/>
    <cellStyle name="20% - Accent1 2 3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2" xfId="396" builtinId="34" customBuiltin="1"/>
    <cellStyle name="20% - Accent2 2" xfId="23"/>
    <cellStyle name="20% - Accent2 2 2" xfId="24"/>
    <cellStyle name="20% - Accent2 2 3" xfId="25"/>
    <cellStyle name="20% - Accent2 3" xfId="26"/>
    <cellStyle name="20% - Accent2 4" xfId="27"/>
    <cellStyle name="20% - Accent2 5" xfId="28"/>
    <cellStyle name="20% - Accent2 6" xfId="29"/>
    <cellStyle name="20% - Accent2 7" xfId="30"/>
    <cellStyle name="20% - Accent3" xfId="400" builtinId="38" customBuiltin="1"/>
    <cellStyle name="20% - Accent3 2" xfId="31"/>
    <cellStyle name="20% - Accent3 2 2" xfId="32"/>
    <cellStyle name="20% - Accent3 2 3" xfId="33"/>
    <cellStyle name="20% - Accent3 3" xfId="34"/>
    <cellStyle name="20% - Accent3 4" xfId="35"/>
    <cellStyle name="20% - Accent3 5" xfId="36"/>
    <cellStyle name="20% - Accent3 6" xfId="37"/>
    <cellStyle name="20% - Accent3 7" xfId="38"/>
    <cellStyle name="20% - Accent4" xfId="404" builtinId="42" customBuiltin="1"/>
    <cellStyle name="20% - Accent4 2" xfId="39"/>
    <cellStyle name="20% - Accent4 2 2" xfId="40"/>
    <cellStyle name="20% - Accent4 2 3" xfId="41"/>
    <cellStyle name="20% - Accent4 3" xfId="42"/>
    <cellStyle name="20% - Accent4 4" xfId="43"/>
    <cellStyle name="20% - Accent4 5" xfId="44"/>
    <cellStyle name="20% - Accent4 6" xfId="45"/>
    <cellStyle name="20% - Accent4 7" xfId="46"/>
    <cellStyle name="20% - Accent5" xfId="408" builtinId="46" customBuiltin="1"/>
    <cellStyle name="20% - Accent5 2" xfId="47"/>
    <cellStyle name="20% - Accent5 2 2" xfId="48"/>
    <cellStyle name="20% - Accent5 2 3" xfId="49"/>
    <cellStyle name="20% - Accent5 3" xfId="50"/>
    <cellStyle name="20% - Accent5 4" xfId="51"/>
    <cellStyle name="20% - Accent5 5" xfId="52"/>
    <cellStyle name="20% - Accent5 6" xfId="53"/>
    <cellStyle name="20% - Accent5 7" xfId="54"/>
    <cellStyle name="20% - Accent6" xfId="412" builtinId="50" customBuiltin="1"/>
    <cellStyle name="20% - Accent6 2" xfId="55"/>
    <cellStyle name="20% - Accent6 2 2" xfId="56"/>
    <cellStyle name="20% - Accent6 2 3" xfId="57"/>
    <cellStyle name="20% - Accent6 3" xfId="58"/>
    <cellStyle name="20% - Accent6 4" xfId="59"/>
    <cellStyle name="20% - Accent6 5" xfId="60"/>
    <cellStyle name="20% - Accent6 6" xfId="61"/>
    <cellStyle name="20% - Accent6 7" xfId="62"/>
    <cellStyle name="40% - Accent1" xfId="393" builtinId="31" customBuiltin="1"/>
    <cellStyle name="40% - Accent1 2" xfId="63"/>
    <cellStyle name="40% - Accent1 2 2" xfId="64"/>
    <cellStyle name="40% - Accent1 2 3" xfId="65"/>
    <cellStyle name="40% - Accent1 3" xfId="66"/>
    <cellStyle name="40% - Accent1 4" xfId="67"/>
    <cellStyle name="40% - Accent1 5" xfId="68"/>
    <cellStyle name="40% - Accent1 6" xfId="69"/>
    <cellStyle name="40% - Accent1 7" xfId="70"/>
    <cellStyle name="40% - Accent2" xfId="397" builtinId="35" customBuiltin="1"/>
    <cellStyle name="40% - Accent2 2" xfId="71"/>
    <cellStyle name="40% - Accent2 2 2" xfId="72"/>
    <cellStyle name="40% - Accent2 2 3" xfId="73"/>
    <cellStyle name="40% - Accent2 3" xfId="74"/>
    <cellStyle name="40% - Accent2 4" xfId="75"/>
    <cellStyle name="40% - Accent2 5" xfId="76"/>
    <cellStyle name="40% - Accent2 6" xfId="77"/>
    <cellStyle name="40% - Accent2 7" xfId="78"/>
    <cellStyle name="40% - Accent3" xfId="401" builtinId="39" customBuiltin="1"/>
    <cellStyle name="40% - Accent3 2" xfId="79"/>
    <cellStyle name="40% - Accent3 2 2" xfId="80"/>
    <cellStyle name="40% - Accent3 2 3" xfId="81"/>
    <cellStyle name="40% - Accent3 3" xfId="82"/>
    <cellStyle name="40% - Accent3 4" xfId="83"/>
    <cellStyle name="40% - Accent3 5" xfId="84"/>
    <cellStyle name="40% - Accent3 6" xfId="85"/>
    <cellStyle name="40% - Accent3 7" xfId="86"/>
    <cellStyle name="40% - Accent4" xfId="405" builtinId="43" customBuiltin="1"/>
    <cellStyle name="40% - Accent4 2" xfId="87"/>
    <cellStyle name="40% - Accent4 2 2" xfId="88"/>
    <cellStyle name="40% - Accent4 2 3" xfId="89"/>
    <cellStyle name="40% - Accent4 3" xfId="90"/>
    <cellStyle name="40% - Accent4 4" xfId="91"/>
    <cellStyle name="40% - Accent4 5" xfId="92"/>
    <cellStyle name="40% - Accent4 6" xfId="93"/>
    <cellStyle name="40% - Accent4 7" xfId="94"/>
    <cellStyle name="40% - Accent5" xfId="409" builtinId="47" customBuiltin="1"/>
    <cellStyle name="40% - Accent5 2" xfId="95"/>
    <cellStyle name="40% - Accent5 2 2" xfId="96"/>
    <cellStyle name="40% - Accent5 2 3" xfId="97"/>
    <cellStyle name="40% - Accent5 3" xfId="98"/>
    <cellStyle name="40% - Accent5 4" xfId="99"/>
    <cellStyle name="40% - Accent5 5" xfId="100"/>
    <cellStyle name="40% - Accent5 6" xfId="101"/>
    <cellStyle name="40% - Accent5 7" xfId="102"/>
    <cellStyle name="40% - Accent6" xfId="413" builtinId="51" customBuiltin="1"/>
    <cellStyle name="40% - Accent6 2" xfId="103"/>
    <cellStyle name="40% - Accent6 2 2" xfId="104"/>
    <cellStyle name="40% - Accent6 2 3" xfId="105"/>
    <cellStyle name="40% - Accent6 3" xfId="106"/>
    <cellStyle name="40% - Accent6 4" xfId="107"/>
    <cellStyle name="40% - Accent6 5" xfId="108"/>
    <cellStyle name="40% - Accent6 6" xfId="109"/>
    <cellStyle name="40% - Accent6 7" xfId="110"/>
    <cellStyle name="60% - Accent1" xfId="394" builtinId="32" customBuiltin="1"/>
    <cellStyle name="60% - Accent1 2" xfId="111"/>
    <cellStyle name="60% - Accent1 2 2" xfId="112"/>
    <cellStyle name="60% - Accent1 2 3" xfId="113"/>
    <cellStyle name="60% - Accent1 3" xfId="114"/>
    <cellStyle name="60% - Accent2" xfId="398" builtinId="36" customBuiltin="1"/>
    <cellStyle name="60% - Accent2 2" xfId="115"/>
    <cellStyle name="60% - Accent2 2 2" xfId="116"/>
    <cellStyle name="60% - Accent2 2 3" xfId="117"/>
    <cellStyle name="60% - Accent2 3" xfId="118"/>
    <cellStyle name="60% - Accent3" xfId="402" builtinId="40" customBuiltin="1"/>
    <cellStyle name="60% - Accent3 2" xfId="119"/>
    <cellStyle name="60% - Accent3 2 2" xfId="120"/>
    <cellStyle name="60% - Accent3 2 3" xfId="121"/>
    <cellStyle name="60% - Accent3 3" xfId="122"/>
    <cellStyle name="60% - Accent4" xfId="406" builtinId="44" customBuiltin="1"/>
    <cellStyle name="60% - Accent4 2" xfId="123"/>
    <cellStyle name="60% - Accent4 2 2" xfId="124"/>
    <cellStyle name="60% - Accent4 2 3" xfId="125"/>
    <cellStyle name="60% - Accent4 3" xfId="126"/>
    <cellStyle name="60% - Accent5" xfId="410" builtinId="48" customBuiltin="1"/>
    <cellStyle name="60% - Accent5 2" xfId="127"/>
    <cellStyle name="60% - Accent5 2 2" xfId="128"/>
    <cellStyle name="60% - Accent5 2 3" xfId="129"/>
    <cellStyle name="60% - Accent5 3" xfId="130"/>
    <cellStyle name="60% - Accent6" xfId="414" builtinId="52" customBuiltin="1"/>
    <cellStyle name="60% - Accent6 2" xfId="131"/>
    <cellStyle name="60% - Accent6 2 2" xfId="132"/>
    <cellStyle name="60% - Accent6 2 3" xfId="133"/>
    <cellStyle name="60% - Accent6 3" xfId="134"/>
    <cellStyle name="Accent1" xfId="391" builtinId="29" customBuiltin="1"/>
    <cellStyle name="Accent1 2" xfId="135"/>
    <cellStyle name="Accent1 2 2" xfId="136"/>
    <cellStyle name="Accent1 2 3" xfId="137"/>
    <cellStyle name="Accent1 3" xfId="138"/>
    <cellStyle name="Accent2" xfId="395" builtinId="33" customBuiltin="1"/>
    <cellStyle name="Accent2 2" xfId="139"/>
    <cellStyle name="Accent2 2 2" xfId="140"/>
    <cellStyle name="Accent2 2 3" xfId="141"/>
    <cellStyle name="Accent2 3" xfId="142"/>
    <cellStyle name="Accent3" xfId="399" builtinId="37" customBuiltin="1"/>
    <cellStyle name="Accent3 2" xfId="143"/>
    <cellStyle name="Accent3 2 2" xfId="144"/>
    <cellStyle name="Accent3 2 3" xfId="145"/>
    <cellStyle name="Accent3 3" xfId="146"/>
    <cellStyle name="Accent4" xfId="403" builtinId="41" customBuiltin="1"/>
    <cellStyle name="Accent4 2" xfId="147"/>
    <cellStyle name="Accent4 2 2" xfId="148"/>
    <cellStyle name="Accent4 2 3" xfId="149"/>
    <cellStyle name="Accent4 3" xfId="150"/>
    <cellStyle name="Accent5" xfId="407" builtinId="45" customBuiltin="1"/>
    <cellStyle name="Accent5 2" xfId="151"/>
    <cellStyle name="Accent5 2 2" xfId="152"/>
    <cellStyle name="Accent5 2 3" xfId="153"/>
    <cellStyle name="Accent5 3" xfId="154"/>
    <cellStyle name="Accent6" xfId="411" builtinId="49" customBuiltin="1"/>
    <cellStyle name="Accent6 2" xfId="155"/>
    <cellStyle name="Accent6 2 2" xfId="156"/>
    <cellStyle name="Accent6 2 3" xfId="157"/>
    <cellStyle name="Accent6 3" xfId="158"/>
    <cellStyle name="Bad" xfId="380" builtinId="27" customBuiltin="1"/>
    <cellStyle name="Bad 2" xfId="159"/>
    <cellStyle name="Bad 2 2" xfId="160"/>
    <cellStyle name="Bad 2 3" xfId="161"/>
    <cellStyle name="Bad 3" xfId="162"/>
    <cellStyle name="Calculation" xfId="384" builtinId="22" customBuiltin="1"/>
    <cellStyle name="Calculation 2" xfId="163"/>
    <cellStyle name="Calculation 2 2" xfId="164"/>
    <cellStyle name="Calculation 2 2 2" xfId="165"/>
    <cellStyle name="Calculation 2 3" xfId="166"/>
    <cellStyle name="Calculation 3" xfId="167"/>
    <cellStyle name="Check Cell" xfId="386" builtinId="23" customBuiltin="1"/>
    <cellStyle name="Check Cell 2" xfId="168"/>
    <cellStyle name="Check Cell 2 2" xfId="169"/>
    <cellStyle name="Check Cell 2 3" xfId="170"/>
    <cellStyle name="Check Cell 3" xfId="171"/>
    <cellStyle name="Comma [0] 2" xfId="172"/>
    <cellStyle name="Comma [0] 2 2" xfId="173"/>
    <cellStyle name="Comma [0] 3" xfId="174"/>
    <cellStyle name="Comma 10" xfId="175"/>
    <cellStyle name="Comma 10 2" xfId="431"/>
    <cellStyle name="Comma 11" xfId="176"/>
    <cellStyle name="Comma 11 2" xfId="177"/>
    <cellStyle name="Comma 11 3" xfId="432"/>
    <cellStyle name="Comma 12" xfId="433"/>
    <cellStyle name="Comma 13" xfId="434"/>
    <cellStyle name="Comma 14" xfId="435"/>
    <cellStyle name="Comma 2" xfId="178"/>
    <cellStyle name="Comma 2 2" xfId="179"/>
    <cellStyle name="Comma 2 2 2" xfId="180"/>
    <cellStyle name="Comma 2 3" xfId="181"/>
    <cellStyle name="Comma 2 4" xfId="182"/>
    <cellStyle name="Comma 2 5" xfId="183"/>
    <cellStyle name="Comma 2 6" xfId="184"/>
    <cellStyle name="Comma 3" xfId="185"/>
    <cellStyle name="Comma 3 2" xfId="186"/>
    <cellStyle name="Comma 3 3" xfId="187"/>
    <cellStyle name="Comma 3 4" xfId="188"/>
    <cellStyle name="Comma 4" xfId="189"/>
    <cellStyle name="Comma 4 2" xfId="190"/>
    <cellStyle name="Comma 4 3" xfId="436"/>
    <cellStyle name="Comma 5" xfId="191"/>
    <cellStyle name="Comma 5 2" xfId="192"/>
    <cellStyle name="Comma 5 3" xfId="193"/>
    <cellStyle name="Comma 5 4" xfId="194"/>
    <cellStyle name="Comma 6" xfId="195"/>
    <cellStyle name="Comma 6 2" xfId="417"/>
    <cellStyle name="Comma 6 3" xfId="437"/>
    <cellStyle name="Comma 7" xfId="196"/>
    <cellStyle name="Comma 7 2" xfId="420"/>
    <cellStyle name="Comma 7 2 2" xfId="428"/>
    <cellStyle name="Comma 7 3" xfId="423"/>
    <cellStyle name="Comma 7 4" xfId="438"/>
    <cellStyle name="Comma 8" xfId="197"/>
    <cellStyle name="Comma 8 2" xfId="439"/>
    <cellStyle name="Comma 9" xfId="198"/>
    <cellStyle name="Comma 9 2" xfId="440"/>
    <cellStyle name="Comma0" xfId="199"/>
    <cellStyle name="Currency 2" xfId="200"/>
    <cellStyle name="Currency0" xfId="201"/>
    <cellStyle name="Date" xfId="202"/>
    <cellStyle name="Explanatory Text" xfId="389" builtinId="53" customBuiltin="1"/>
    <cellStyle name="Explanatory Text 2" xfId="203"/>
    <cellStyle name="Explanatory Text 2 2" xfId="204"/>
    <cellStyle name="Explanatory Text 2 3" xfId="205"/>
    <cellStyle name="Explanatory Text 3" xfId="206"/>
    <cellStyle name="Fixed" xfId="207"/>
    <cellStyle name="Followed Hyperlink 2" xfId="208"/>
    <cellStyle name="Good" xfId="379" builtinId="26" customBuiltin="1"/>
    <cellStyle name="Good 2" xfId="209"/>
    <cellStyle name="Good 2 2" xfId="210"/>
    <cellStyle name="Good 2 3" xfId="211"/>
    <cellStyle name="Good 3" xfId="212"/>
    <cellStyle name="Heading 1" xfId="375" builtinId="16" customBuiltin="1"/>
    <cellStyle name="Heading 1 2" xfId="213"/>
    <cellStyle name="Heading 1 2 2" xfId="214"/>
    <cellStyle name="Heading 1 2 3" xfId="215"/>
    <cellStyle name="Heading 1 3" xfId="216"/>
    <cellStyle name="Heading 2" xfId="376" builtinId="17" customBuiltin="1"/>
    <cellStyle name="Heading 2 2" xfId="217"/>
    <cellStyle name="Heading 2 2 2" xfId="218"/>
    <cellStyle name="Heading 2 2 3" xfId="219"/>
    <cellStyle name="Heading 2 3" xfId="220"/>
    <cellStyle name="Heading 3" xfId="377" builtinId="18" customBuiltin="1"/>
    <cellStyle name="Heading 3 2" xfId="221"/>
    <cellStyle name="Heading 3 2 2" xfId="222"/>
    <cellStyle name="Heading 3 2 3" xfId="223"/>
    <cellStyle name="Heading 3 3" xfId="224"/>
    <cellStyle name="Heading 4" xfId="378" builtinId="19" customBuiltin="1"/>
    <cellStyle name="Heading 4 2" xfId="225"/>
    <cellStyle name="Heading 4 2 2" xfId="226"/>
    <cellStyle name="Heading 4 2 3" xfId="227"/>
    <cellStyle name="Heading 4 3" xfId="228"/>
    <cellStyle name="Hyperlink 2" xfId="229"/>
    <cellStyle name="Hyperlink 3" xfId="230"/>
    <cellStyle name="Hyperlink 4" xfId="231"/>
    <cellStyle name="Hyperlink 4 2" xfId="232"/>
    <cellStyle name="Hyperlink 5" xfId="233"/>
    <cellStyle name="Input" xfId="382" builtinId="20" customBuiltin="1"/>
    <cellStyle name="Input 2" xfId="234"/>
    <cellStyle name="Input 2 2" xfId="235"/>
    <cellStyle name="Input 2 2 2" xfId="236"/>
    <cellStyle name="Input 2 3" xfId="237"/>
    <cellStyle name="Input 3" xfId="238"/>
    <cellStyle name="Linked Cell" xfId="385" builtinId="24" customBuiltin="1"/>
    <cellStyle name="Linked Cell 2" xfId="239"/>
    <cellStyle name="Linked Cell 2 2" xfId="240"/>
    <cellStyle name="Linked Cell 2 3" xfId="241"/>
    <cellStyle name="Linked Cell 3" xfId="242"/>
    <cellStyle name="Neutral" xfId="381" builtinId="28" customBuiltin="1"/>
    <cellStyle name="Neutral 2" xfId="243"/>
    <cellStyle name="Neutral 2 2" xfId="244"/>
    <cellStyle name="Neutral 2 3" xfId="245"/>
    <cellStyle name="Neutral 3" xfId="246"/>
    <cellStyle name="Normal" xfId="0" builtinId="0"/>
    <cellStyle name="Normal 10" xfId="247"/>
    <cellStyle name="Normal 11" xfId="248"/>
    <cellStyle name="Normal 12" xfId="249"/>
    <cellStyle name="Normal 13" xfId="250"/>
    <cellStyle name="Normal 14" xfId="251"/>
    <cellStyle name="Normal 15" xfId="252"/>
    <cellStyle name="Normal 15 2" xfId="253"/>
    <cellStyle name="Normal 16" xfId="254"/>
    <cellStyle name="Normal 16 2" xfId="255"/>
    <cellStyle name="Normal 16 3" xfId="256"/>
    <cellStyle name="Normal 17" xfId="257"/>
    <cellStyle name="Normal 17 2" xfId="258"/>
    <cellStyle name="Normal 18" xfId="259"/>
    <cellStyle name="Normal 19" xfId="373"/>
    <cellStyle name="Normal 2" xfId="260"/>
    <cellStyle name="Normal 2 2" xfId="261"/>
    <cellStyle name="Normal 2 2 2" xfId="262"/>
    <cellStyle name="Normal 2 2 2 2" xfId="263"/>
    <cellStyle name="Normal 2 3" xfId="264"/>
    <cellStyle name="Normal 2 3 2" xfId="265"/>
    <cellStyle name="Normal 2 4" xfId="266"/>
    <cellStyle name="Normal 2 4 2" xfId="267"/>
    <cellStyle name="Normal 2 4 2 2" xfId="268"/>
    <cellStyle name="Normal 2 4 3" xfId="269"/>
    <cellStyle name="Normal 2 5" xfId="270"/>
    <cellStyle name="Normal 2 5 2" xfId="415"/>
    <cellStyle name="Normal 2 6" xfId="271"/>
    <cellStyle name="Normal 2 7" xfId="441"/>
    <cellStyle name="Normal 20" xfId="430"/>
    <cellStyle name="Normal 3" xfId="272"/>
    <cellStyle name="Normal 3 2" xfId="273"/>
    <cellStyle name="Normal 3 2 2" xfId="274"/>
    <cellStyle name="Normal 3 2 3" xfId="416"/>
    <cellStyle name="Normal 3 3" xfId="275"/>
    <cellStyle name="Normal 3 4" xfId="276"/>
    <cellStyle name="Normal 3 5" xfId="277"/>
    <cellStyle name="Normal 4" xfId="278"/>
    <cellStyle name="Normal 4 2" xfId="279"/>
    <cellStyle name="Normal 4 2 2" xfId="280"/>
    <cellStyle name="Normal 4 2 3" xfId="281"/>
    <cellStyle name="Normal 4 3" xfId="282"/>
    <cellStyle name="Normal 4 4" xfId="283"/>
    <cellStyle name="Normal 4 5" xfId="284"/>
    <cellStyle name="Normal 4 6" xfId="285"/>
    <cellStyle name="Normal 4 7" xfId="442"/>
    <cellStyle name="Normal 5" xfId="286"/>
    <cellStyle name="Normal 5 2" xfId="287"/>
    <cellStyle name="Normal 5 2 2" xfId="288"/>
    <cellStyle name="Normal 5 3" xfId="289"/>
    <cellStyle name="Normal 5 4" xfId="443"/>
    <cellStyle name="Normal 6" xfId="290"/>
    <cellStyle name="Normal 6 2" xfId="291"/>
    <cellStyle name="Normal 6 2 2" xfId="292"/>
    <cellStyle name="Normal 6 3" xfId="293"/>
    <cellStyle name="Normal 6 4" xfId="294"/>
    <cellStyle name="Normal 6 5" xfId="295"/>
    <cellStyle name="Normal 7" xfId="296"/>
    <cellStyle name="Normal 7 2" xfId="297"/>
    <cellStyle name="Normal 8" xfId="298"/>
    <cellStyle name="Normal 8 2" xfId="299"/>
    <cellStyle name="Normal 9" xfId="300"/>
    <cellStyle name="Normal 9 2" xfId="301"/>
    <cellStyle name="Normal 9 3" xfId="419"/>
    <cellStyle name="Normal 9 3 2" xfId="427"/>
    <cellStyle name="Normal 9 4" xfId="422"/>
    <cellStyle name="Normal_GA 2010" xfId="426"/>
    <cellStyle name="Note" xfId="388" builtinId="10" customBuiltin="1"/>
    <cellStyle name="Note 2" xfId="302"/>
    <cellStyle name="Note 2 2" xfId="303"/>
    <cellStyle name="Note 2 2 2" xfId="304"/>
    <cellStyle name="Note 2 2 2 2" xfId="305"/>
    <cellStyle name="Note 2 3" xfId="306"/>
    <cellStyle name="Note 2 3 2" xfId="307"/>
    <cellStyle name="Note 3" xfId="308"/>
    <cellStyle name="Note 3 2" xfId="309"/>
    <cellStyle name="Note 4" xfId="310"/>
    <cellStyle name="Note 4 2" xfId="311"/>
    <cellStyle name="Note 5" xfId="312"/>
    <cellStyle name="Note 6" xfId="313"/>
    <cellStyle name="Note 7" xfId="314"/>
    <cellStyle name="Note 8" xfId="315"/>
    <cellStyle name="Note 9" xfId="316"/>
    <cellStyle name="Output" xfId="383" builtinId="21" customBuiltin="1"/>
    <cellStyle name="Output 2" xfId="317"/>
    <cellStyle name="Output 2 2" xfId="318"/>
    <cellStyle name="Output 2 2 2" xfId="319"/>
    <cellStyle name="Output 2 3" xfId="320"/>
    <cellStyle name="Output 3" xfId="321"/>
    <cellStyle name="Percent" xfId="425" builtinId="5"/>
    <cellStyle name="Percent 2" xfId="322"/>
    <cellStyle name="Percent 2 2" xfId="323"/>
    <cellStyle name="Percent 2 2 2" xfId="324"/>
    <cellStyle name="Percent 2 3" xfId="325"/>
    <cellStyle name="Percent 2 4" xfId="326"/>
    <cellStyle name="Percent 2 5" xfId="327"/>
    <cellStyle name="Percent 3" xfId="328"/>
    <cellStyle name="Percent 3 2" xfId="329"/>
    <cellStyle name="Percent 3 3" xfId="330"/>
    <cellStyle name="Percent 4" xfId="331"/>
    <cellStyle name="Percent 4 2" xfId="332"/>
    <cellStyle name="Percent 4 3" xfId="418"/>
    <cellStyle name="Percent 4 4" xfId="444"/>
    <cellStyle name="Percent 5" xfId="333"/>
    <cellStyle name="Percent 5 2" xfId="421"/>
    <cellStyle name="Percent 5 2 2" xfId="429"/>
    <cellStyle name="Percent 5 3" xfId="424"/>
    <cellStyle name="Percent 6" xfId="334"/>
    <cellStyle name="Percent 6 2" xfId="335"/>
    <cellStyle name="Percent 7" xfId="336"/>
    <cellStyle name="Percent 8" xfId="337"/>
    <cellStyle name="Percent 8 2" xfId="338"/>
    <cellStyle name="Style 21" xfId="339"/>
    <cellStyle name="Style 21 2" xfId="340"/>
    <cellStyle name="Style 21 2 2" xfId="341"/>
    <cellStyle name="Style 21 3" xfId="342"/>
    <cellStyle name="Style 22" xfId="343"/>
    <cellStyle name="Style 22 2" xfId="344"/>
    <cellStyle name="Style 22 3" xfId="345"/>
    <cellStyle name="Style 23" xfId="346"/>
    <cellStyle name="Style 23 2" xfId="347"/>
    <cellStyle name="Style 23 2 2" xfId="348"/>
    <cellStyle name="Style 23 2 3" xfId="349"/>
    <cellStyle name="Style 23 3" xfId="350"/>
    <cellStyle name="Style 23 3 2" xfId="351"/>
    <cellStyle name="Style 23 4" xfId="352"/>
    <cellStyle name="Style 24" xfId="353"/>
    <cellStyle name="Style 24 2" xfId="354"/>
    <cellStyle name="Style 24 3" xfId="355"/>
    <cellStyle name="Style 25" xfId="356"/>
    <cellStyle name="Style 25 2" xfId="357"/>
    <cellStyle name="Style 25 3" xfId="358"/>
    <cellStyle name="Style 26" xfId="359"/>
    <cellStyle name="Style 26 2" xfId="360"/>
    <cellStyle name="Style 26 3" xfId="361"/>
    <cellStyle name="Title" xfId="374" builtinId="15" customBuiltin="1"/>
    <cellStyle name="Title 2" xfId="362"/>
    <cellStyle name="Title 2 2" xfId="363"/>
    <cellStyle name="Total" xfId="390" builtinId="25" customBuiltin="1"/>
    <cellStyle name="Total 2" xfId="364"/>
    <cellStyle name="Total 2 2" xfId="365"/>
    <cellStyle name="Total 2 2 2" xfId="366"/>
    <cellStyle name="Total 2 3" xfId="367"/>
    <cellStyle name="Total 3" xfId="368"/>
    <cellStyle name="Warning Text" xfId="387" builtinId="11" customBuiltin="1"/>
    <cellStyle name="Warning Text 2" xfId="369"/>
    <cellStyle name="Warning Text 2 2" xfId="370"/>
    <cellStyle name="Warning Text 2 3" xfId="371"/>
    <cellStyle name="Warning Text 3" xfId="3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_MINER\International\Intl%202011\111212%202012%20Intl%20forecast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DATA\Work\Mid%20Year%20FY06%20OMB%20Trust%20Fund%20Update\FY06%20Midterm%20OMB%20Update%20International%20Market%20Foreca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rminal%20Area%20Forecast%20Central%20File\International\FAA%20Forecast\Intl%202011\111115%20Intl%20forecast%20with%20INS%20data%20-%20SAS%20inpu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TABLE 3"/>
      <sheetName val="2012 TABLE 3"/>
      <sheetName val="2011 TABLE 4"/>
      <sheetName val="2012 TABLE 4"/>
      <sheetName val="2012 Tables 3 4 data"/>
      <sheetName val="2011 TABLE 5"/>
      <sheetName val="2012 TABLE 5"/>
      <sheetName val="2011 TABLE 6"/>
      <sheetName val="2012 TABLE 6 "/>
      <sheetName val="2011 TABLE 7"/>
      <sheetName val="2012 Table 7"/>
      <sheetName val="2011 TABLE 8"/>
      <sheetName val="2012 TABLE 8"/>
      <sheetName val="2012 table 8 data"/>
      <sheetName val="2011 TABLE 9"/>
      <sheetName val="2012 TABLE 9"/>
      <sheetName val="2012 Table 9 system data"/>
      <sheetName val="2012 Table 9 intl data"/>
      <sheetName val="2012 Table 9 data"/>
      <sheetName val="2011 TABLE 10"/>
      <sheetName val="2012 TABLE 10"/>
      <sheetName val="2011 TABLE 11"/>
      <sheetName val="2012 TABLE 11"/>
      <sheetName val="2011 TABLE 12"/>
      <sheetName val="2012 TABLE 12"/>
      <sheetName val="2012 Tables 5 7 10 12 Pax data"/>
      <sheetName val="2011 TABLE 13"/>
      <sheetName val="2012 TABLE 13"/>
      <sheetName val="Intl charts 4 &amp; 5"/>
      <sheetName val="2012 Table 13 LF data"/>
      <sheetName val="2012 Tables 6 10 13 ASMs data"/>
      <sheetName val="2012 Tables 5 6 7 11 13 RPMs"/>
      <sheetName val="2011 TABLE 14"/>
      <sheetName val="2012 TABLE 14"/>
      <sheetName val="2011 TABLE 15"/>
      <sheetName val="2012 TABLE 15"/>
      <sheetName val="2011 TABLE 16"/>
      <sheetName val="2012 TABLE 16"/>
      <sheetName val="Tables 14 15 16 data"/>
      <sheetName val="2011 TABLE 17"/>
      <sheetName val="2012 TABLE 17"/>
      <sheetName val="2011 TABLE 18"/>
      <sheetName val="2012 TABLE 18"/>
      <sheetName val="2011 TABLE 19"/>
      <sheetName val="2012 TABLE 19"/>
      <sheetName val="2011 TABLE 22"/>
      <sheetName val="2012 TABLE 22"/>
      <sheetName val="2011 TABLE 23"/>
      <sheetName val="2012 TABLE 23"/>
      <sheetName val="2011 TABLE 24"/>
      <sheetName val="2012 TABLE 24"/>
      <sheetName val="2012 Tables 23 24 system data"/>
      <sheetName val="2011 TABLE 25"/>
      <sheetName val="2012 TABLE 25"/>
      <sheetName val="Tables 23 24 25 intl data"/>
      <sheetName val="2012 Tables 23 24 25 data"/>
      <sheetName val="2011 U.S. Carrier data"/>
      <sheetName val="2011 PIVOT"/>
      <sheetName val="Intl tables 1 &amp;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02 Econ Assump"/>
      <sheetName val="Pacific Pax"/>
      <sheetName val="Atlantic Pax"/>
      <sheetName val="Latin Pax"/>
      <sheetName val="Canada Pax"/>
      <sheetName val="Total Int Pax"/>
      <sheetName val="Int Traffic History"/>
      <sheetName val="LATGDP"/>
      <sheetName val="US and Canada GDP"/>
      <sheetName val="Pacific GDP Detail"/>
      <sheetName val="European GDP Detail"/>
      <sheetName val="Middle East GDP Detail"/>
      <sheetName val="Africa GDP Detail"/>
      <sheetName val="Latin GDP Detail"/>
      <sheetName val="t100int"/>
      <sheetName val="QTRLY FCST"/>
      <sheetName val="INTPASS"/>
      <sheetName val="Sum Check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FISCAL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 pax data"/>
      <sheetName val="Real GDP"/>
      <sheetName val="Raw GDP data"/>
      <sheetName val="UK"/>
      <sheetName val="Germany"/>
      <sheetName val="France"/>
      <sheetName val="Netherlands"/>
      <sheetName val="Italy"/>
      <sheetName val="Ireland"/>
      <sheetName val="Spain"/>
      <sheetName val="Other Europe"/>
      <sheetName val="Mexico"/>
      <sheetName val="Dominican Rep"/>
      <sheetName val="Bahamas"/>
      <sheetName val="Jamaica"/>
      <sheetName val="Brazil"/>
      <sheetName val="Other LtnAm"/>
      <sheetName val="Japan"/>
      <sheetName val="S Korea"/>
      <sheetName val="Taiwan"/>
      <sheetName val="Hong Kong"/>
      <sheetName val="China"/>
      <sheetName val="India"/>
      <sheetName val="Other Pacific"/>
      <sheetName val="Pacific F41"/>
      <sheetName val="Atlantic F41"/>
      <sheetName val="Latin F41"/>
      <sheetName val="F41 data"/>
      <sheetName val="Exchange rates"/>
      <sheetName val="Transborder"/>
      <sheetName val="Transborder 2010"/>
      <sheetName val="Transborder 2009"/>
      <sheetName val="Transborder 2008"/>
      <sheetName val="Transborder 2007"/>
      <sheetName val="Transborder 2006"/>
      <sheetName val="Transborder 2005"/>
      <sheetName val="Transborder 2004"/>
      <sheetName val="Transborder 2003"/>
      <sheetName val="Transborder 2002"/>
      <sheetName val="Transborder 2001"/>
      <sheetName val="Transborder 2000"/>
      <sheetName val="Yield forecast"/>
      <sheetName val="DB Products yield"/>
      <sheetName val="Original yield data"/>
      <sheetName val="CP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A1" t="str">
            <v>Source:  Email from Roger Schaufele to K. Lizotte dated 11/10/2011 04:59 PM (email is below).</v>
          </cell>
        </row>
        <row r="2">
          <cell r="A2" t="str">
            <v>Kathy - Attached is a file that contains summarized international Form 41 forecast information for each of the entities.  I have highlighted updated information in bold for each of the entities.  Data updated include FY 2010 asms, rpms, pax, yields and es</v>
          </cell>
        </row>
        <row r="3">
          <cell r="A3">
            <v>0</v>
          </cell>
        </row>
        <row r="4">
          <cell r="A4">
            <v>0</v>
          </cell>
        </row>
        <row r="5">
          <cell r="A5">
            <v>0</v>
          </cell>
        </row>
        <row r="6">
          <cell r="A6">
            <v>0</v>
          </cell>
        </row>
        <row r="7">
          <cell r="A7" t="str">
            <v xml:space="preserve"> </v>
          </cell>
        </row>
        <row r="8">
          <cell r="A8" t="str">
            <v>FY</v>
          </cell>
        </row>
        <row r="9">
          <cell r="A9" t="str">
            <v>1969</v>
          </cell>
        </row>
        <row r="10">
          <cell r="A10" t="str">
            <v>1970</v>
          </cell>
        </row>
        <row r="11">
          <cell r="A11" t="str">
            <v>1971</v>
          </cell>
        </row>
        <row r="12">
          <cell r="A12" t="str">
            <v>1972</v>
          </cell>
        </row>
        <row r="13">
          <cell r="A13" t="str">
            <v>1973</v>
          </cell>
        </row>
        <row r="14">
          <cell r="A14" t="str">
            <v>1974</v>
          </cell>
        </row>
        <row r="15">
          <cell r="A15" t="str">
            <v>1975</v>
          </cell>
        </row>
        <row r="16">
          <cell r="A16" t="str">
            <v>1976</v>
          </cell>
        </row>
        <row r="17">
          <cell r="A17" t="str">
            <v>1977</v>
          </cell>
        </row>
        <row r="18">
          <cell r="A18" t="str">
            <v>1978</v>
          </cell>
        </row>
        <row r="19">
          <cell r="A19" t="str">
            <v>1979</v>
          </cell>
        </row>
        <row r="20">
          <cell r="A20" t="str">
            <v>1980</v>
          </cell>
        </row>
        <row r="21">
          <cell r="A21" t="str">
            <v>1981</v>
          </cell>
        </row>
        <row r="22">
          <cell r="A22" t="str">
            <v>1982</v>
          </cell>
        </row>
        <row r="23">
          <cell r="A23" t="str">
            <v>1983</v>
          </cell>
        </row>
        <row r="24">
          <cell r="A24" t="str">
            <v>1984</v>
          </cell>
        </row>
        <row r="25">
          <cell r="A25" t="str">
            <v>1985</v>
          </cell>
        </row>
        <row r="26">
          <cell r="A26" t="str">
            <v>1986</v>
          </cell>
        </row>
        <row r="27">
          <cell r="A27" t="str">
            <v>1987</v>
          </cell>
        </row>
        <row r="28">
          <cell r="A28" t="str">
            <v>1988</v>
          </cell>
        </row>
        <row r="29">
          <cell r="A29" t="str">
            <v>1989</v>
          </cell>
        </row>
        <row r="30">
          <cell r="A30" t="str">
            <v>1990</v>
          </cell>
        </row>
        <row r="31">
          <cell r="A31" t="str">
            <v>1991</v>
          </cell>
        </row>
        <row r="32">
          <cell r="A32" t="str">
            <v>1992</v>
          </cell>
        </row>
        <row r="33">
          <cell r="A33" t="str">
            <v>1993</v>
          </cell>
        </row>
        <row r="34">
          <cell r="A34" t="str">
            <v>1994</v>
          </cell>
        </row>
        <row r="35">
          <cell r="A35" t="str">
            <v>1995</v>
          </cell>
        </row>
        <row r="36">
          <cell r="A36" t="str">
            <v>1996</v>
          </cell>
        </row>
        <row r="37">
          <cell r="A37" t="str">
            <v>1997</v>
          </cell>
        </row>
        <row r="38">
          <cell r="A38" t="str">
            <v>1998</v>
          </cell>
        </row>
        <row r="39">
          <cell r="A39">
            <v>1999</v>
          </cell>
        </row>
        <row r="40">
          <cell r="A40">
            <v>2000</v>
          </cell>
        </row>
        <row r="41">
          <cell r="A41" t="str">
            <v xml:space="preserve">2001 </v>
          </cell>
        </row>
        <row r="42">
          <cell r="A42" t="str">
            <v>2002</v>
          </cell>
        </row>
        <row r="43">
          <cell r="A43" t="str">
            <v>2003</v>
          </cell>
        </row>
        <row r="44">
          <cell r="A44">
            <v>2004</v>
          </cell>
        </row>
        <row r="45">
          <cell r="A45">
            <v>2005</v>
          </cell>
        </row>
        <row r="46">
          <cell r="A46">
            <v>2006</v>
          </cell>
        </row>
        <row r="47">
          <cell r="A47" t="str">
            <v>2007</v>
          </cell>
        </row>
        <row r="48">
          <cell r="A48">
            <v>2008</v>
          </cell>
        </row>
        <row r="49">
          <cell r="A49" t="str">
            <v>2009</v>
          </cell>
        </row>
        <row r="50">
          <cell r="A50" t="str">
            <v>2010</v>
          </cell>
        </row>
        <row r="51">
          <cell r="A51" t="str">
            <v>2011E</v>
          </cell>
        </row>
        <row r="53">
          <cell r="A53">
            <v>2012</v>
          </cell>
        </row>
        <row r="54">
          <cell r="A54">
            <v>2013</v>
          </cell>
        </row>
        <row r="55">
          <cell r="A55">
            <v>2014</v>
          </cell>
        </row>
        <row r="56">
          <cell r="A56">
            <v>2015</v>
          </cell>
        </row>
        <row r="57">
          <cell r="A57">
            <v>2016</v>
          </cell>
        </row>
        <row r="58">
          <cell r="A58">
            <v>2017</v>
          </cell>
        </row>
        <row r="59">
          <cell r="A59">
            <v>2018</v>
          </cell>
        </row>
        <row r="60">
          <cell r="A60">
            <v>2019</v>
          </cell>
        </row>
        <row r="61">
          <cell r="A61">
            <v>2020</v>
          </cell>
        </row>
        <row r="62">
          <cell r="A62">
            <v>2021</v>
          </cell>
        </row>
        <row r="63">
          <cell r="A63">
            <v>2022</v>
          </cell>
        </row>
        <row r="64">
          <cell r="A64">
            <v>2023</v>
          </cell>
        </row>
        <row r="65">
          <cell r="A65">
            <v>2024</v>
          </cell>
        </row>
        <row r="66">
          <cell r="A66">
            <v>2025</v>
          </cell>
        </row>
        <row r="67">
          <cell r="A67">
            <v>2026</v>
          </cell>
        </row>
        <row r="68">
          <cell r="A68">
            <v>2027</v>
          </cell>
        </row>
        <row r="69">
          <cell r="A69">
            <v>2028</v>
          </cell>
        </row>
        <row r="70">
          <cell r="A70">
            <v>2029</v>
          </cell>
        </row>
        <row r="71">
          <cell r="A71">
            <v>2030</v>
          </cell>
        </row>
        <row r="72">
          <cell r="A72">
            <v>2031</v>
          </cell>
        </row>
        <row r="73">
          <cell r="A73">
            <v>2032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 t="str">
            <v xml:space="preserve"> </v>
          </cell>
          <cell r="CD76">
            <v>0</v>
          </cell>
          <cell r="CE76">
            <v>0</v>
          </cell>
          <cell r="CF76" t="str">
            <v>LOAD</v>
          </cell>
          <cell r="CG76" t="str">
            <v>ENPLANE-</v>
          </cell>
          <cell r="CH76" t="str">
            <v>TRIP</v>
          </cell>
          <cell r="CI76" t="str">
            <v>MILES</v>
          </cell>
          <cell r="CJ76" t="str">
            <v>SEATS</v>
          </cell>
          <cell r="CK76" t="str">
            <v>PSGR.</v>
          </cell>
          <cell r="CL76" t="str">
            <v>PSGR.</v>
          </cell>
          <cell r="CM76" t="str">
            <v>REAL</v>
          </cell>
          <cell r="CN76" t="str">
            <v>PSGR.</v>
          </cell>
          <cell r="CO76" t="str">
            <v>REAL</v>
          </cell>
          <cell r="CP76" t="str">
            <v>JET</v>
          </cell>
          <cell r="CQ76" t="str">
            <v>REAL</v>
          </cell>
        </row>
        <row r="77">
          <cell r="A77" t="str">
            <v xml:space="preserve"> </v>
          </cell>
          <cell r="CD77" t="str">
            <v>ASM'S</v>
          </cell>
          <cell r="CE77" t="str">
            <v>RPM'S</v>
          </cell>
          <cell r="CF77" t="str">
            <v>FACTOR</v>
          </cell>
          <cell r="CG77" t="str">
            <v>MENTS</v>
          </cell>
          <cell r="CH77" t="str">
            <v>LENGTH</v>
          </cell>
          <cell r="CI77" t="str">
            <v>FLOWN</v>
          </cell>
          <cell r="CJ77" t="str">
            <v>PER/AC</v>
          </cell>
          <cell r="CK77" t="str">
            <v>REVENUES</v>
          </cell>
          <cell r="CL77" t="str">
            <v>YIELD</v>
          </cell>
          <cell r="CM77" t="str">
            <v>YIELD</v>
          </cell>
          <cell r="CN77" t="str">
            <v>RASM</v>
          </cell>
          <cell r="CO77" t="str">
            <v>RASM</v>
          </cell>
          <cell r="CP77" t="str">
            <v>FUEL</v>
          </cell>
          <cell r="CQ77" t="str">
            <v>JET FUEL</v>
          </cell>
        </row>
        <row r="78">
          <cell r="A78" t="str">
            <v>FY</v>
          </cell>
          <cell r="CD78" t="str">
            <v>(%)</v>
          </cell>
          <cell r="CE78" t="str">
            <v>(%)</v>
          </cell>
          <cell r="CF78" t="str">
            <v>(PTS)</v>
          </cell>
          <cell r="CG78" t="str">
            <v>(%)</v>
          </cell>
          <cell r="CH78" t="str">
            <v>(MILES)</v>
          </cell>
          <cell r="CI78" t="str">
            <v>(%)</v>
          </cell>
          <cell r="CJ78" t="str">
            <v>(SEATS)</v>
          </cell>
          <cell r="CK78" t="str">
            <v>(%)</v>
          </cell>
          <cell r="CL78" t="str">
            <v>(%)</v>
          </cell>
          <cell r="CM78" t="str">
            <v>(%)</v>
          </cell>
          <cell r="CN78" t="str">
            <v>(%)</v>
          </cell>
          <cell r="CO78" t="str">
            <v>(%)</v>
          </cell>
          <cell r="CP78" t="str">
            <v>(%)</v>
          </cell>
          <cell r="CQ78" t="str">
            <v>(%)</v>
          </cell>
        </row>
        <row r="79">
          <cell r="A79" t="str">
            <v>1969/70</v>
          </cell>
          <cell r="CD79">
            <v>9.1865510206594827</v>
          </cell>
          <cell r="CE79">
            <v>6.3978611871703617</v>
          </cell>
          <cell r="CF79">
            <v>-1.2979820156422406</v>
          </cell>
          <cell r="CG79">
            <v>-0.64507195033292053</v>
          </cell>
          <cell r="CH79">
            <v>50.637902329605254</v>
          </cell>
          <cell r="CI79">
            <v>5.2357044998385893</v>
          </cell>
          <cell r="CJ79">
            <v>3.9316993835168432</v>
          </cell>
          <cell r="CK79">
            <v>10.777768533893383</v>
          </cell>
          <cell r="CL79">
            <v>4.1165370223167352</v>
          </cell>
          <cell r="CM79">
            <v>-1.7255827149076697</v>
          </cell>
          <cell r="CN79">
            <v>1.4573383794610706</v>
          </cell>
          <cell r="CO79">
            <v>-4.2355701246496569</v>
          </cell>
          <cell r="CP79">
            <v>0</v>
          </cell>
          <cell r="CQ79">
            <v>0</v>
          </cell>
        </row>
        <row r="80">
          <cell r="A80" t="str">
            <v>1970/71</v>
          </cell>
          <cell r="CD80">
            <v>4.0143309886953693</v>
          </cell>
          <cell r="CE80">
            <v>0.68322604154014144</v>
          </cell>
          <cell r="CF80">
            <v>-1.5859755759604681</v>
          </cell>
          <cell r="CG80">
            <v>-1.1742433041417866</v>
          </cell>
          <cell r="CH80">
            <v>14.378267065943533</v>
          </cell>
          <cell r="CI80">
            <v>-4.2091735653998263</v>
          </cell>
          <cell r="CJ80">
            <v>9.328081037699306</v>
          </cell>
          <cell r="CK80">
            <v>4.7348881993258818</v>
          </cell>
          <cell r="CL80">
            <v>4.0241679940947739</v>
          </cell>
          <cell r="CM80">
            <v>-0.68456718503990821</v>
          </cell>
          <cell r="CN80">
            <v>0.69274801249150642</v>
          </cell>
          <cell r="CO80">
            <v>-3.8651878402333861</v>
          </cell>
          <cell r="CP80">
            <v>0</v>
          </cell>
          <cell r="CQ80">
            <v>0</v>
          </cell>
        </row>
        <row r="81">
          <cell r="A81" t="str">
            <v>1971/72</v>
          </cell>
          <cell r="CD81">
            <v>2.8777446462455947</v>
          </cell>
          <cell r="CE81">
            <v>12.035166028289645</v>
          </cell>
          <cell r="CF81">
            <v>4.2669452076073711</v>
          </cell>
          <cell r="CG81">
            <v>9.8034952460422922</v>
          </cell>
          <cell r="CH81">
            <v>15.840029140353522</v>
          </cell>
          <cell r="CI81">
            <v>-0.47415940011735769</v>
          </cell>
          <cell r="CJ81">
            <v>3.9736011857863218</v>
          </cell>
          <cell r="CK81">
            <v>13.563895229563027</v>
          </cell>
          <cell r="CL81">
            <v>1.364508355249261</v>
          </cell>
          <cell r="CM81">
            <v>-1.8948005950802815</v>
          </cell>
          <cell r="CN81">
            <v>10.387232554584802</v>
          </cell>
          <cell r="CO81">
            <v>6.8378038550804821</v>
          </cell>
          <cell r="CP81">
            <v>0</v>
          </cell>
          <cell r="CQ81">
            <v>0</v>
          </cell>
        </row>
        <row r="82">
          <cell r="A82" t="str">
            <v>1972/73</v>
          </cell>
          <cell r="CD82">
            <v>9.1769516963711606</v>
          </cell>
          <cell r="CE82">
            <v>8.2434887946698954</v>
          </cell>
          <cell r="CF82">
            <v>-0.446338477412624</v>
          </cell>
          <cell r="CG82">
            <v>7.0540573807778228</v>
          </cell>
          <cell r="CH82">
            <v>8.8352020011311652</v>
          </cell>
          <cell r="CI82">
            <v>4.330784065799631</v>
          </cell>
          <cell r="CJ82">
            <v>5.6650023567771939</v>
          </cell>
          <cell r="CK82">
            <v>11.761577311697668</v>
          </cell>
          <cell r="CL82">
            <v>3.2501617937512384</v>
          </cell>
          <cell r="CM82">
            <v>-1.6514538503625498</v>
          </cell>
          <cell r="CN82">
            <v>2.3673729438009161</v>
          </cell>
          <cell r="CO82">
            <v>-2.4923338881406409</v>
          </cell>
          <cell r="CP82">
            <v>0</v>
          </cell>
          <cell r="CQ82">
            <v>0</v>
          </cell>
        </row>
        <row r="83">
          <cell r="A83" t="str">
            <v>1973/74</v>
          </cell>
          <cell r="CD83">
            <v>-5.4869062099768939</v>
          </cell>
          <cell r="CE83">
            <v>1.8434583651975034</v>
          </cell>
          <cell r="CF83">
            <v>4.0142335998341068</v>
          </cell>
          <cell r="CG83">
            <v>4.003739289534991</v>
          </cell>
          <cell r="CH83">
            <v>-16.70091006308769</v>
          </cell>
          <cell r="CI83">
            <v>-9.2549409679385306</v>
          </cell>
          <cell r="CJ83">
            <v>5.2993736196662411</v>
          </cell>
          <cell r="CK83">
            <v>14.501693705380436</v>
          </cell>
          <cell r="CL83">
            <v>12.429109874482203</v>
          </cell>
          <cell r="CM83">
            <v>2.1087743366298817</v>
          </cell>
          <cell r="CN83">
            <v>21.1490272022683</v>
          </cell>
          <cell r="CO83">
            <v>10.028254190655339</v>
          </cell>
          <cell r="CP83">
            <v>0</v>
          </cell>
          <cell r="CQ83">
            <v>0</v>
          </cell>
        </row>
        <row r="84">
          <cell r="A84" t="str">
            <v>1974/75</v>
          </cell>
          <cell r="CD84">
            <v>4.2818182746751088</v>
          </cell>
          <cell r="CE84">
            <v>-2.0988498449366344</v>
          </cell>
          <cell r="CF84">
            <v>-3.4124615491714678</v>
          </cell>
          <cell r="CG84">
            <v>-2.8469528519997844</v>
          </cell>
          <cell r="CH84">
            <v>6.0627270867870493</v>
          </cell>
          <cell r="CI84">
            <v>1.2962103914970768</v>
          </cell>
          <cell r="CJ84">
            <v>3.9177903248119037</v>
          </cell>
          <cell r="CK84">
            <v>5.524107651489274</v>
          </cell>
          <cell r="CL84">
            <v>7.7863819621649677</v>
          </cell>
          <cell r="CM84">
            <v>-2.2872704418639977</v>
          </cell>
          <cell r="CN84">
            <v>1.1912808938006725</v>
          </cell>
          <cell r="CO84">
            <v>-8.2659972102219861</v>
          </cell>
          <cell r="CP84">
            <v>0</v>
          </cell>
          <cell r="CQ84">
            <v>0</v>
          </cell>
        </row>
        <row r="85">
          <cell r="A85" t="str">
            <v>1975/76</v>
          </cell>
          <cell r="CD85">
            <v>2.6965257621219596</v>
          </cell>
          <cell r="CE85">
            <v>9.765785765062418</v>
          </cell>
          <cell r="CF85">
            <v>3.6041894234523539</v>
          </cell>
          <cell r="CG85">
            <v>8.5660287744157024</v>
          </cell>
          <cell r="CH85">
            <v>8.7678628843706292</v>
          </cell>
          <cell r="CI85">
            <v>0.4021023699020132</v>
          </cell>
          <cell r="CJ85">
            <v>3.1271432098778007</v>
          </cell>
          <cell r="CK85">
            <v>12.356455246620545</v>
          </cell>
          <cell r="CL85">
            <v>2.3601794161097311</v>
          </cell>
          <cell r="CM85">
            <v>-3.7243791290815009</v>
          </cell>
          <cell r="CN85">
            <v>9.4062865445653685</v>
          </cell>
          <cell r="CO85">
            <v>2.9028888415753684</v>
          </cell>
          <cell r="CP85">
            <v>0</v>
          </cell>
          <cell r="CQ85">
            <v>0</v>
          </cell>
        </row>
        <row r="86">
          <cell r="A86" t="str">
            <v>1976/77</v>
          </cell>
          <cell r="CD86">
            <v>7.7668483064264882</v>
          </cell>
          <cell r="CE86">
            <v>6.6165985899890423</v>
          </cell>
          <cell r="CF86">
            <v>-0.59732074282045033</v>
          </cell>
          <cell r="CG86">
            <v>6.5763450268413015</v>
          </cell>
          <cell r="CH86">
            <v>0.30297790473321129</v>
          </cell>
          <cell r="CI86">
            <v>4.7719064664325517</v>
          </cell>
          <cell r="CJ86">
            <v>4.0010456536980428</v>
          </cell>
          <cell r="CK86">
            <v>13.473864057139151</v>
          </cell>
          <cell r="CL86">
            <v>6.4317053421679926</v>
          </cell>
          <cell r="CM86">
            <v>0.29170055011391582</v>
          </cell>
          <cell r="CN86">
            <v>5.2957062773936192</v>
          </cell>
          <cell r="CO86">
            <v>-0.77876315863981693</v>
          </cell>
          <cell r="CP86">
            <v>0</v>
          </cell>
          <cell r="CQ86">
            <v>0</v>
          </cell>
        </row>
        <row r="87">
          <cell r="A87" t="str">
            <v>1977/78</v>
          </cell>
          <cell r="CD87">
            <v>5.8158195957188186</v>
          </cell>
          <cell r="CE87">
            <v>16.619776847085909</v>
          </cell>
          <cell r="CF87">
            <v>5.6529161249479145</v>
          </cell>
          <cell r="CG87">
            <v>13.928737883173902</v>
          </cell>
          <cell r="CH87">
            <v>18.954753963805501</v>
          </cell>
          <cell r="CI87">
            <v>3.4804830976966405</v>
          </cell>
          <cell r="CJ87">
            <v>3.2490868089913079</v>
          </cell>
          <cell r="CK87">
            <v>17.721229466528566</v>
          </cell>
          <cell r="CL87">
            <v>0.94448184452189388</v>
          </cell>
          <cell r="CM87">
            <v>-5.6946958730351049</v>
          </cell>
          <cell r="CN87">
            <v>11.251068050406566</v>
          </cell>
          <cell r="CO87">
            <v>3.9340201191256918</v>
          </cell>
          <cell r="CP87">
            <v>0</v>
          </cell>
          <cell r="CQ87">
            <v>0</v>
          </cell>
        </row>
        <row r="88">
          <cell r="A88" t="str">
            <v>1978/79</v>
          </cell>
          <cell r="CD88">
            <v>12.669019699681616</v>
          </cell>
          <cell r="CE88">
            <v>16.677860781760458</v>
          </cell>
          <cell r="CF88">
            <v>2.1710819429220081</v>
          </cell>
          <cell r="CG88">
            <v>15.196814339973885</v>
          </cell>
          <cell r="CH88">
            <v>10.560842832574167</v>
          </cell>
          <cell r="CI88">
            <v>10.143739644125249</v>
          </cell>
          <cell r="CJ88">
            <v>3.3752984446695962</v>
          </cell>
          <cell r="CK88">
            <v>20.517382804481766</v>
          </cell>
          <cell r="CL88">
            <v>3.2907031351071314</v>
          </cell>
          <cell r="CM88">
            <v>-6.373709708501762</v>
          </cell>
          <cell r="CN88">
            <v>6.9658572744485614</v>
          </cell>
          <cell r="CO88">
            <v>-3.0424220139461333</v>
          </cell>
          <cell r="CP88">
            <v>0</v>
          </cell>
          <cell r="CQ88">
            <v>0</v>
          </cell>
        </row>
        <row r="89">
          <cell r="A89" t="str">
            <v>1979/80</v>
          </cell>
          <cell r="CD89">
            <v>7.8348938950035585</v>
          </cell>
          <cell r="CE89">
            <v>0.79062682335619971</v>
          </cell>
          <cell r="CF89">
            <v>-4.1278350156046741</v>
          </cell>
          <cell r="CG89">
            <v>-1.5019466662322678</v>
          </cell>
          <cell r="CH89">
            <v>19.364842944372413</v>
          </cell>
          <cell r="CI89">
            <v>4.7305392122338752</v>
          </cell>
          <cell r="CJ89">
            <v>4.463804253456999</v>
          </cell>
          <cell r="CK89">
            <v>24.388761749898215</v>
          </cell>
          <cell r="CL89">
            <v>23.413025268609221</v>
          </cell>
          <cell r="CM89">
            <v>8.6805953771916364</v>
          </cell>
          <cell r="CN89">
            <v>15.351123608479433</v>
          </cell>
          <cell r="CO89">
            <v>1.5810832277383557</v>
          </cell>
          <cell r="CP89">
            <v>0</v>
          </cell>
          <cell r="CQ89">
            <v>0</v>
          </cell>
        </row>
        <row r="90">
          <cell r="A90" t="str">
            <v>1980/81</v>
          </cell>
          <cell r="CD90">
            <v>-2.9658712547987465</v>
          </cell>
          <cell r="CE90">
            <v>-3.5433162642878768</v>
          </cell>
          <cell r="CF90">
            <v>-0.3514736611890541</v>
          </cell>
          <cell r="CG90">
            <v>-5.4517489456710528</v>
          </cell>
          <cell r="CH90">
            <v>17.184393325374003</v>
          </cell>
          <cell r="CI90">
            <v>-4.2556333192196423</v>
          </cell>
          <cell r="CJ90">
            <v>2.0887645599381983</v>
          </cell>
          <cell r="CK90">
            <v>14.178922966016705</v>
          </cell>
          <cell r="CL90">
            <v>18.373262011436033</v>
          </cell>
          <cell r="CM90">
            <v>6.5425947224204251</v>
          </cell>
          <cell r="CN90">
            <v>17.668828939388348</v>
          </cell>
          <cell r="CO90">
            <v>5.9085653307407782</v>
          </cell>
          <cell r="CP90">
            <v>0</v>
          </cell>
          <cell r="CQ90">
            <v>0</v>
          </cell>
        </row>
        <row r="91">
          <cell r="A91" t="str">
            <v>1981/82</v>
          </cell>
          <cell r="CD91">
            <v>2.9146348961609503</v>
          </cell>
          <cell r="CE91">
            <v>3.4382476859497579</v>
          </cell>
          <cell r="CF91">
            <v>0.29870850470184962</v>
          </cell>
          <cell r="CG91">
            <v>2.3145572919399893</v>
          </cell>
          <cell r="CH91">
            <v>9.53891380874677</v>
          </cell>
          <cell r="CI91">
            <v>-1.3783466900540886</v>
          </cell>
          <cell r="CJ91">
            <v>6.8405520031969616</v>
          </cell>
          <cell r="CK91">
            <v>0.82547564176340682</v>
          </cell>
          <cell r="CL91">
            <v>-2.5259245033993682</v>
          </cell>
          <cell r="CM91">
            <v>-9.2714469633609742</v>
          </cell>
          <cell r="CN91">
            <v>-2.02999238787126</v>
          </cell>
          <cell r="CO91">
            <v>-8.8098349601998365</v>
          </cell>
          <cell r="CP91">
            <v>0</v>
          </cell>
          <cell r="CQ91">
            <v>0</v>
          </cell>
        </row>
        <row r="92">
          <cell r="A92" t="str">
            <v>1982/83</v>
          </cell>
          <cell r="CD92">
            <v>4.7912295980385711</v>
          </cell>
          <cell r="CE92">
            <v>7.3823412590244608</v>
          </cell>
          <cell r="CF92">
            <v>1.4590819634255112</v>
          </cell>
          <cell r="CG92">
            <v>6.5510037304374213</v>
          </cell>
          <cell r="CH92">
            <v>6.8509887110567433</v>
          </cell>
          <cell r="CI92">
            <v>2.8622944704133513</v>
          </cell>
          <cell r="CJ92">
            <v>3.0751809476104768</v>
          </cell>
          <cell r="CK92">
            <v>3.5601855560556617</v>
          </cell>
          <cell r="CL92">
            <v>-3.5593894286110817</v>
          </cell>
          <cell r="CM92">
            <v>-6.7808556273447067</v>
          </cell>
          <cell r="CN92">
            <v>-1.1747586574802016</v>
          </cell>
          <cell r="CO92">
            <v>-4.4758801734100189</v>
          </cell>
          <cell r="CP92">
            <v>-8.3416285088592446</v>
          </cell>
          <cell r="CQ92">
            <v>-11.403350576360138</v>
          </cell>
        </row>
        <row r="93">
          <cell r="A93" t="str">
            <v>1983/84</v>
          </cell>
          <cell r="CD93">
            <v>10.072098622495297</v>
          </cell>
          <cell r="CE93">
            <v>7.858645198723524</v>
          </cell>
          <cell r="CF93">
            <v>-1.2159607871692728</v>
          </cell>
          <cell r="CG93">
            <v>7.9366403737909819</v>
          </cell>
          <cell r="CH93">
            <v>-0.63945144868750958</v>
          </cell>
          <cell r="CI93">
            <v>9.9247007537251122</v>
          </cell>
          <cell r="CJ93">
            <v>0.22401335046387771</v>
          </cell>
          <cell r="CK93">
            <v>14.957857022273501</v>
          </cell>
          <cell r="CL93">
            <v>6.5819590172582654</v>
          </cell>
          <cell r="CM93">
            <v>2.3431981330314988</v>
          </cell>
          <cell r="CN93">
            <v>4.4386892417982438</v>
          </cell>
          <cell r="CO93">
            <v>0.2851661236280556</v>
          </cell>
          <cell r="CP93">
            <v>-6.3423110338835853</v>
          </cell>
          <cell r="CQ93">
            <v>-10.067074137856613</v>
          </cell>
        </row>
        <row r="94">
          <cell r="A94" t="str">
            <v>1984/85</v>
          </cell>
          <cell r="CD94">
            <v>6.5236316549629025</v>
          </cell>
          <cell r="CE94">
            <v>11.013310650201213</v>
          </cell>
          <cell r="CF94">
            <v>2.4973158262288138</v>
          </cell>
          <cell r="CG94">
            <v>11.381596551211537</v>
          </cell>
          <cell r="CH94">
            <v>-2.9239265151774134</v>
          </cell>
          <cell r="CI94">
            <v>6.7614290946403477</v>
          </cell>
          <cell r="CJ94">
            <v>-0.37260848474565478</v>
          </cell>
          <cell r="CK94">
            <v>6.2798181997177682</v>
          </cell>
          <cell r="CL94">
            <v>-4.2638963046499168</v>
          </cell>
          <cell r="CM94">
            <v>-7.6667497678435614</v>
          </cell>
          <cell r="CN94">
            <v>-0.22888203439672683</v>
          </cell>
          <cell r="CO94">
            <v>-3.7751564407202398</v>
          </cell>
          <cell r="CP94">
            <v>-5.5078849721706842</v>
          </cell>
          <cell r="CQ94">
            <v>-8.8665219801081445</v>
          </cell>
        </row>
        <row r="95">
          <cell r="A95" t="str">
            <v>1985/86</v>
          </cell>
          <cell r="CD95">
            <v>11.076818795561039</v>
          </cell>
          <cell r="CE95">
            <v>8.1412749706227814</v>
          </cell>
          <cell r="CF95">
            <v>-1.6319181336202533</v>
          </cell>
          <cell r="CG95">
            <v>7.4036675991372869</v>
          </cell>
          <cell r="CH95">
            <v>6.0528867924239194</v>
          </cell>
          <cell r="CI95">
            <v>9.3357365977574602</v>
          </cell>
          <cell r="CJ95">
            <v>2.6579614007061707</v>
          </cell>
          <cell r="CK95">
            <v>0.59229408338399292</v>
          </cell>
          <cell r="CL95">
            <v>-6.9806656979858435</v>
          </cell>
          <cell r="CM95">
            <v>-9.235422029111696</v>
          </cell>
          <cell r="CN95">
            <v>-9.4389854029525484</v>
          </cell>
          <cell r="CO95">
            <v>-11.634152918911145</v>
          </cell>
          <cell r="CP95">
            <v>-20.787826727205793</v>
          </cell>
          <cell r="CQ95">
            <v>-22.707902274179514</v>
          </cell>
        </row>
        <row r="96">
          <cell r="A96" t="str">
            <v>1986/87</v>
          </cell>
          <cell r="CD96">
            <v>7.2887380411312597</v>
          </cell>
          <cell r="CE96">
            <v>11.222778350163987</v>
          </cell>
          <cell r="CF96">
            <v>2.2043774204510527</v>
          </cell>
          <cell r="CG96">
            <v>9.0171495230436882</v>
          </cell>
          <cell r="CH96">
            <v>17.954213925975182</v>
          </cell>
          <cell r="CI96">
            <v>8.1427601510890781</v>
          </cell>
          <cell r="CJ96">
            <v>-1.3391354050739039</v>
          </cell>
          <cell r="CK96">
            <v>10.409922976048946</v>
          </cell>
          <cell r="CL96">
            <v>-0.7308353434185233</v>
          </cell>
          <cell r="CM96">
            <v>-3.4466065297453108</v>
          </cell>
          <cell r="CN96">
            <v>2.9091449782186363</v>
          </cell>
          <cell r="CO96">
            <v>9.3792479703935783E-2</v>
          </cell>
          <cell r="CP96">
            <v>-19.395817195972111</v>
          </cell>
          <cell r="CQ96">
            <v>-21.60095831823179</v>
          </cell>
        </row>
        <row r="97">
          <cell r="A97" t="str">
            <v>1987/88</v>
          </cell>
          <cell r="CD97">
            <v>4.6169781052371572</v>
          </cell>
          <cell r="CE97">
            <v>4.5129536621670185</v>
          </cell>
          <cell r="CF97">
            <v>-6.1968946949157555E-2</v>
          </cell>
          <cell r="CG97">
            <v>0.95300616405291638</v>
          </cell>
          <cell r="CH97">
            <v>31.926553829353566</v>
          </cell>
          <cell r="CI97">
            <v>3.5829861454210299</v>
          </cell>
          <cell r="CJ97">
            <v>1.6793385204108517</v>
          </cell>
          <cell r="CK97">
            <v>13.0439594523859</v>
          </cell>
          <cell r="CL97">
            <v>8.1626300772198679</v>
          </cell>
          <cell r="CM97">
            <v>3.8804866480935063</v>
          </cell>
          <cell r="CN97">
            <v>8.0550800642241747</v>
          </cell>
          <cell r="CO97">
            <v>3.7771945251022121</v>
          </cell>
          <cell r="CP97">
            <v>7.9377282337113053</v>
          </cell>
          <cell r="CQ97">
            <v>3.6644886371812069</v>
          </cell>
        </row>
        <row r="98">
          <cell r="A98" t="str">
            <v>1988/89</v>
          </cell>
          <cell r="CD98">
            <v>1.6874478794800973</v>
          </cell>
          <cell r="CE98">
            <v>3.0669831924549973</v>
          </cell>
          <cell r="CF98">
            <v>0.8446451888924571</v>
          </cell>
          <cell r="CG98">
            <v>0.75975725514061399</v>
          </cell>
          <cell r="CH98">
            <v>21.462563068358918</v>
          </cell>
          <cell r="CI98">
            <v>1.1468554393774699</v>
          </cell>
          <cell r="CJ98">
            <v>0.90811498428237769</v>
          </cell>
          <cell r="CK98">
            <v>8.3706731763575135</v>
          </cell>
          <cell r="CL98">
            <v>5.145867104695423</v>
          </cell>
          <cell r="CM98">
            <v>0.41265861670687354</v>
          </cell>
          <cell r="CN98">
            <v>6.5723208087573814</v>
          </cell>
          <cell r="CO98">
            <v>1.7748995945276125</v>
          </cell>
          <cell r="CP98">
            <v>0.44515669515670098</v>
          </cell>
          <cell r="CQ98">
            <v>-4.0764463058767682</v>
          </cell>
        </row>
        <row r="99">
          <cell r="A99" t="str">
            <v>1989/90</v>
          </cell>
          <cell r="CD99">
            <v>6.3064447647930955</v>
          </cell>
          <cell r="CE99">
            <v>5.842908557111115</v>
          </cell>
          <cell r="CF99">
            <v>-0.2751598881367201</v>
          </cell>
          <cell r="CG99">
            <v>2.7342643203381423</v>
          </cell>
          <cell r="CH99">
            <v>29.011269327307673</v>
          </cell>
          <cell r="CI99">
            <v>5.9264067704035917</v>
          </cell>
          <cell r="CJ99">
            <v>0.61285960719590094</v>
          </cell>
          <cell r="CK99">
            <v>7.2165070884221638</v>
          </cell>
          <cell r="CL99">
            <v>1.2977709607912891</v>
          </cell>
          <cell r="CM99">
            <v>-3.5303056760548568</v>
          </cell>
          <cell r="CN99">
            <v>0.85607446062432313</v>
          </cell>
          <cell r="CO99">
            <v>-3.9509499404933535</v>
          </cell>
          <cell r="CP99">
            <v>19.872363056195731</v>
          </cell>
          <cell r="CQ99">
            <v>14.158980125991194</v>
          </cell>
        </row>
        <row r="100">
          <cell r="A100" t="str">
            <v>1990/91</v>
          </cell>
          <cell r="CD100">
            <v>-0.9361619785519637</v>
          </cell>
          <cell r="CE100">
            <v>-1.6661830588998283</v>
          </cell>
          <cell r="CF100">
            <v>-0.46300265129455198</v>
          </cell>
          <cell r="CG100">
            <v>-3.1384196094827344</v>
          </cell>
          <cell r="CH100">
            <v>15.013554286012891</v>
          </cell>
          <cell r="CI100">
            <v>-0.74291696466856072</v>
          </cell>
          <cell r="CJ100">
            <v>-0.33376467063075665</v>
          </cell>
          <cell r="CK100">
            <v>-5.9603007176234346E-2</v>
          </cell>
          <cell r="CL100">
            <v>1.6338021869789721</v>
          </cell>
          <cell r="CM100">
            <v>-3.2470764214653447</v>
          </cell>
          <cell r="CN100">
            <v>0.88484253071834384</v>
          </cell>
          <cell r="CO100">
            <v>-3.9600679147115958</v>
          </cell>
          <cell r="CP100">
            <v>17.42088139603668</v>
          </cell>
          <cell r="CQ100">
            <v>11.781841471738574</v>
          </cell>
        </row>
        <row r="101">
          <cell r="A101" t="str">
            <v>1991/92</v>
          </cell>
          <cell r="CD101">
            <v>3.7295450944531794</v>
          </cell>
          <cell r="CE101">
            <v>6.1682189898190742</v>
          </cell>
          <cell r="CF101">
            <v>1.4662304349499777</v>
          </cell>
          <cell r="CG101">
            <v>3.5757296077366663</v>
          </cell>
          <cell r="CH101">
            <v>25.099658077550203</v>
          </cell>
          <cell r="CI101">
            <v>2.8406625647147132</v>
          </cell>
          <cell r="CJ101">
            <v>1.4788588395203135</v>
          </cell>
          <cell r="CK101">
            <v>3.5059178120038226</v>
          </cell>
          <cell r="CL101">
            <v>-2.5076253545051497</v>
          </cell>
          <cell r="CM101">
            <v>-5.3493051754583076</v>
          </cell>
          <cell r="CN101">
            <v>-0.21558687281016953</v>
          </cell>
          <cell r="CO101">
            <v>-3.124074375143171</v>
          </cell>
          <cell r="CP101">
            <v>-18.778337531486155</v>
          </cell>
          <cell r="CQ101">
            <v>-21.145763292734753</v>
          </cell>
        </row>
        <row r="102">
          <cell r="A102" t="str">
            <v>1992/93</v>
          </cell>
          <cell r="CD102">
            <v>2.9364331257164533</v>
          </cell>
          <cell r="CE102">
            <v>1.6183049650107861</v>
          </cell>
          <cell r="CF102">
            <v>-0.81739420746178837</v>
          </cell>
          <cell r="CG102">
            <v>0.89034182337288659</v>
          </cell>
          <cell r="CH102">
            <v>7.4166049738560105</v>
          </cell>
          <cell r="CI102">
            <v>3.7220978036535568</v>
          </cell>
          <cell r="CJ102">
            <v>-1.3072262520454672</v>
          </cell>
          <cell r="CK102">
            <v>5.6075271041009511</v>
          </cell>
          <cell r="CL102">
            <v>3.9256924630495904</v>
          </cell>
          <cell r="CM102">
            <v>0.84153955924184398</v>
          </cell>
          <cell r="CN102">
            <v>2.5948965757559339</v>
          </cell>
          <cell r="CO102">
            <v>-0.44976293712124527</v>
          </cell>
          <cell r="CP102">
            <v>-3.9696076911148959</v>
          </cell>
          <cell r="CQ102">
            <v>-6.8194555610105017</v>
          </cell>
        </row>
        <row r="103">
          <cell r="A103" t="str">
            <v>1993/94</v>
          </cell>
          <cell r="CD103">
            <v>0.86951381977744546</v>
          </cell>
          <cell r="CE103">
            <v>5.3982450744732624</v>
          </cell>
          <cell r="CF103">
            <v>2.8291924178213819</v>
          </cell>
          <cell r="CG103">
            <v>7.8892574080484001</v>
          </cell>
          <cell r="CH103">
            <v>-23.903713661723714</v>
          </cell>
          <cell r="CI103">
            <v>2.5742199580295111</v>
          </cell>
          <cell r="CJ103">
            <v>-2.8463870160953206</v>
          </cell>
          <cell r="CK103">
            <v>2.88555425381678</v>
          </cell>
          <cell r="CL103">
            <v>-2.3839968292461045</v>
          </cell>
          <cell r="CM103">
            <v>-4.8916449613428785</v>
          </cell>
          <cell r="CN103">
            <v>1.9986617935339623</v>
          </cell>
          <cell r="CO103">
            <v>-0.62157203508851344</v>
          </cell>
          <cell r="CP103">
            <v>-8.8487001453253615</v>
          </cell>
          <cell r="CQ103">
            <v>-11.190277134693948</v>
          </cell>
        </row>
        <row r="104">
          <cell r="A104" t="str">
            <v>1994/95</v>
          </cell>
          <cell r="CD104">
            <v>3.3511988879608934</v>
          </cell>
          <cell r="CE104">
            <v>5.0770289797127832</v>
          </cell>
          <cell r="CF104">
            <v>1.0995167103151715</v>
          </cell>
          <cell r="CG104">
            <v>4.2764688715497323</v>
          </cell>
          <cell r="CH104">
            <v>7.7648042026310122</v>
          </cell>
          <cell r="CI104">
            <v>4.3367643525312971</v>
          </cell>
          <cell r="CJ104">
            <v>-1.5909351043694357</v>
          </cell>
          <cell r="CK104">
            <v>4.5605552477781197</v>
          </cell>
          <cell r="CL104">
            <v>-0.49151916165655063</v>
          </cell>
          <cell r="CM104">
            <v>-3.2026980485942325</v>
          </cell>
          <cell r="CN104">
            <v>1.1701425555094014</v>
          </cell>
          <cell r="CO104">
            <v>-1.5863094792731403</v>
          </cell>
          <cell r="CP104">
            <v>-1.5766164747564204</v>
          </cell>
          <cell r="CQ104">
            <v>-4.2582311185183963</v>
          </cell>
        </row>
        <row r="105">
          <cell r="A105" t="str">
            <v>1995/96</v>
          </cell>
          <cell r="CD105">
            <v>2.6773029148933647</v>
          </cell>
          <cell r="CE105">
            <v>5.9051109778110566</v>
          </cell>
          <cell r="CF105">
            <v>2.1044801394449735</v>
          </cell>
          <cell r="CG105">
            <v>4.6162506256868019</v>
          </cell>
          <cell r="CH105">
            <v>12.555992895981944</v>
          </cell>
          <cell r="CI105">
            <v>2.6282184270447262</v>
          </cell>
          <cell r="CJ105">
            <v>7.9792115735386915E-2</v>
          </cell>
          <cell r="CK105">
            <v>8.3755851659087277</v>
          </cell>
          <cell r="CL105">
            <v>2.3327242333141873</v>
          </cell>
          <cell r="CM105">
            <v>-0.44013420408446358</v>
          </cell>
          <cell r="CN105">
            <v>5.5496999718998463</v>
          </cell>
          <cell r="CO105">
            <v>2.6896727584671876</v>
          </cell>
          <cell r="CP105">
            <v>12.508999280057598</v>
          </cell>
          <cell r="CQ105">
            <v>9.4603994282085768</v>
          </cell>
        </row>
        <row r="106">
          <cell r="A106" t="str">
            <v>1996/97</v>
          </cell>
          <cell r="CD106">
            <v>3.1914678260396734</v>
          </cell>
          <cell r="CE106">
            <v>5.2866522178928177</v>
          </cell>
          <cell r="CF106">
            <v>1.401949949121601</v>
          </cell>
          <cell r="CG106">
            <v>3.8491837349287072</v>
          </cell>
          <cell r="CH106">
            <v>14.280958625601215</v>
          </cell>
          <cell r="CI106">
            <v>3.5126207842247625</v>
          </cell>
          <cell r="CJ106">
            <v>-0.51785573653643269</v>
          </cell>
          <cell r="CK106">
            <v>4.6956185489256619</v>
          </cell>
          <cell r="CL106">
            <v>-0.56135669291108581</v>
          </cell>
          <cell r="CM106">
            <v>-3.1493649863050921</v>
          </cell>
          <cell r="CN106">
            <v>1.4576309016377964</v>
          </cell>
          <cell r="CO106">
            <v>-1.1829239316644147</v>
          </cell>
          <cell r="CP106">
            <v>7.4228123500239995</v>
          </cell>
          <cell r="CQ106">
            <v>4.6270066147928057</v>
          </cell>
        </row>
        <row r="107">
          <cell r="A107" t="str">
            <v>1997/98</v>
          </cell>
          <cell r="CD107">
            <v>1.52565892482317</v>
          </cell>
          <cell r="CE107">
            <v>2.4389651165247495</v>
          </cell>
          <cell r="CF107">
            <v>0.63375903075596796</v>
          </cell>
          <cell r="CG107">
            <v>1.7132241402253001</v>
          </cell>
          <cell r="CH107">
            <v>7.4633974517937531</v>
          </cell>
          <cell r="CI107">
            <v>1.9798623642556912</v>
          </cell>
          <cell r="CJ107">
            <v>-0.74109972461855023</v>
          </cell>
          <cell r="CK107">
            <v>3.7227290076735864</v>
          </cell>
          <cell r="CL107">
            <v>1.2531988093481328</v>
          </cell>
          <cell r="CM107">
            <v>-0.37832499765817484</v>
          </cell>
          <cell r="CN107">
            <v>2.1640539998635022</v>
          </cell>
          <cell r="CO107">
            <v>0.51785330417086772</v>
          </cell>
          <cell r="CP107">
            <v>-18.585256887565158</v>
          </cell>
          <cell r="CQ107">
            <v>-19.897117581263814</v>
          </cell>
        </row>
        <row r="108">
          <cell r="A108" t="str">
            <v>1998/99</v>
          </cell>
          <cell r="CD108">
            <v>4.159534760407313</v>
          </cell>
          <cell r="CE108">
            <v>4.0863606171890554</v>
          </cell>
          <cell r="CF108">
            <v>-4.9938047255778883E-2</v>
          </cell>
          <cell r="CG108">
            <v>2.2600278840717358</v>
          </cell>
          <cell r="CH108">
            <v>18.814561627282501</v>
          </cell>
          <cell r="CI108">
            <v>4.4949015916440738</v>
          </cell>
          <cell r="CJ108">
            <v>-0.53165151556487444</v>
          </cell>
          <cell r="CK108">
            <v>1.5748903202777553</v>
          </cell>
          <cell r="CL108">
            <v>-2.4128716596673483</v>
          </cell>
          <cell r="CM108">
            <v>-4.2505226338051543</v>
          </cell>
          <cell r="CN108">
            <v>-2.4814285567566263</v>
          </cell>
          <cell r="CO108">
            <v>-4.317788544563939</v>
          </cell>
          <cell r="CP108">
            <v>-9.1092006584964409</v>
          </cell>
          <cell r="CQ108">
            <v>-10.820753901128821</v>
          </cell>
        </row>
        <row r="109">
          <cell r="A109" t="str">
            <v>1999/00</v>
          </cell>
          <cell r="CD109">
            <v>4.0242000256861532</v>
          </cell>
          <cell r="CE109">
            <v>6.0755210155150063</v>
          </cell>
          <cell r="CF109">
            <v>1.4007704544066826</v>
          </cell>
          <cell r="CG109">
            <v>4.2215116522416496</v>
          </cell>
          <cell r="CH109">
            <v>19.074913609320674</v>
          </cell>
          <cell r="CI109">
            <v>4.405483935560639</v>
          </cell>
          <cell r="CJ109">
            <v>-0.60301921084715104</v>
          </cell>
          <cell r="CK109">
            <v>10.04908871527206</v>
          </cell>
          <cell r="CL109">
            <v>3.7459799034839092</v>
          </cell>
          <cell r="CM109">
            <v>0.56610409800710304</v>
          </cell>
          <cell r="CN109">
            <v>5.7918144894151702</v>
          </cell>
          <cell r="CO109">
            <v>2.549232640698329</v>
          </cell>
          <cell r="CP109">
            <v>48.057959347957336</v>
          </cell>
          <cell r="CQ109">
            <v>43.519895095474183</v>
          </cell>
        </row>
        <row r="110">
          <cell r="A110" t="str">
            <v>2000/01</v>
          </cell>
          <cell r="CD110">
            <v>1.0181023543093248</v>
          </cell>
          <cell r="CE110">
            <v>-0.74827934745597124</v>
          </cell>
          <cell r="CF110">
            <v>-1.2665836389778065</v>
          </cell>
          <cell r="CG110">
            <v>-2.5801839275376048</v>
          </cell>
          <cell r="CH110">
            <v>20.522079861878638</v>
          </cell>
          <cell r="CI110">
            <v>2.3299068042429205</v>
          </cell>
          <cell r="CJ110">
            <v>-2.1090339720062161</v>
          </cell>
          <cell r="CK110">
            <v>-3.8423298814293405</v>
          </cell>
          <cell r="CL110">
            <v>-3.1173772239222797</v>
          </cell>
          <cell r="CM110">
            <v>-6.1319308620638839</v>
          </cell>
          <cell r="CN110">
            <v>-4.811446782766982</v>
          </cell>
          <cell r="CO110">
            <v>-7.7732885577741389</v>
          </cell>
          <cell r="CP110">
            <v>13.320647002854447</v>
          </cell>
          <cell r="CQ110">
            <v>9.7946156165182874</v>
          </cell>
        </row>
        <row r="111">
          <cell r="A111" t="str">
            <v>2001/02</v>
          </cell>
          <cell r="CD111">
            <v>-9.7982208148571495</v>
          </cell>
          <cell r="CE111">
            <v>-9.7615400845168292</v>
          </cell>
          <cell r="CF111">
            <v>2.8940779974448105E-2</v>
          </cell>
          <cell r="CG111">
            <v>-10.694758578864239</v>
          </cell>
          <cell r="CH111">
            <v>11.61884498524887</v>
          </cell>
          <cell r="CI111">
            <v>-9.7382922385785839</v>
          </cell>
          <cell r="CJ111">
            <v>-0.10783111492304442</v>
          </cell>
          <cell r="CK111">
            <v>-17.976891388963899</v>
          </cell>
          <cell r="CL111">
            <v>-9.1040464477579963</v>
          </cell>
          <cell r="CM111">
            <v>-10.44648109552555</v>
          </cell>
          <cell r="CN111">
            <v>-9.0670834300504044</v>
          </cell>
          <cell r="CO111">
            <v>-10.41006398149924</v>
          </cell>
          <cell r="CP111">
            <v>-18.09928499339194</v>
          </cell>
          <cell r="CQ111">
            <v>-19.308869724120537</v>
          </cell>
        </row>
        <row r="112">
          <cell r="A112" t="str">
            <v>2002/03</v>
          </cell>
          <cell r="CD112">
            <v>-1.7975410759758614</v>
          </cell>
          <cell r="CE112">
            <v>1.2116865917590758</v>
          </cell>
          <cell r="CF112">
            <v>2.1817079580631287</v>
          </cell>
          <cell r="CG112">
            <v>-0.27148381770942809</v>
          </cell>
          <cell r="CH112">
            <v>16.708712646332742</v>
          </cell>
          <cell r="CI112">
            <v>-1.7066960647096452</v>
          </cell>
          <cell r="CJ112">
            <v>-0.15000384421418289</v>
          </cell>
          <cell r="CK112">
            <v>1.4223769629981398</v>
          </cell>
          <cell r="CL112">
            <v>0.20816802716556726</v>
          </cell>
          <cell r="CM112">
            <v>-2.1042229058711559</v>
          </cell>
          <cell r="CN112">
            <v>3.2788568374495952</v>
          </cell>
          <cell r="CO112">
            <v>0.89560708019853497</v>
          </cell>
          <cell r="CP112">
            <v>21.96022052172022</v>
          </cell>
          <cell r="CQ112">
            <v>19.145881993456413</v>
          </cell>
        </row>
        <row r="113">
          <cell r="A113" t="str">
            <v>2003/04</v>
          </cell>
          <cell r="CD113">
            <v>5.6345217367847145</v>
          </cell>
          <cell r="CE113">
            <v>9.2433413049869841</v>
          </cell>
          <cell r="CF113">
            <v>2.5068683668869767</v>
          </cell>
          <cell r="CG113">
            <v>4.9682212313087115</v>
          </cell>
          <cell r="CH113">
            <v>46.437954226980082</v>
          </cell>
          <cell r="CI113">
            <v>4.7994261957442053</v>
          </cell>
          <cell r="CJ113">
            <v>1.2921142863673367</v>
          </cell>
          <cell r="CK113">
            <v>6.5129778889966961</v>
          </cell>
          <cell r="CL113">
            <v>-2.4993408141624096</v>
          </cell>
          <cell r="CM113">
            <v>-4.7112235677252308</v>
          </cell>
          <cell r="CN113">
            <v>0.83159949774833652</v>
          </cell>
          <cell r="CO113">
            <v>-1.4558483800975575</v>
          </cell>
          <cell r="CP113">
            <v>22.566626819901735</v>
          </cell>
          <cell r="CQ113">
            <v>19.786101946643342</v>
          </cell>
        </row>
        <row r="114">
          <cell r="A114" t="str">
            <v>2004/05</v>
          </cell>
          <cell r="CD114">
            <v>3.9806293024259753</v>
          </cell>
          <cell r="CE114">
            <v>6.7279713824999199</v>
          </cell>
          <cell r="CF114">
            <v>2.0050334982145159</v>
          </cell>
          <cell r="CG114">
            <v>4.8690998648338368</v>
          </cell>
          <cell r="CH114">
            <v>21.033985477389024</v>
          </cell>
          <cell r="CI114">
            <v>3.1158776300439506</v>
          </cell>
          <cell r="CJ114">
            <v>1.3706813449306026</v>
          </cell>
          <cell r="CK114">
            <v>6.6275187484875264</v>
          </cell>
          <cell r="CL114">
            <v>-9.4120250494023061E-2</v>
          </cell>
          <cell r="CM114">
            <v>-3.2778914496514155</v>
          </cell>
          <cell r="CN114">
            <v>2.5455601334774869</v>
          </cell>
          <cell r="CO114">
            <v>-0.72233162397479234</v>
          </cell>
          <cell r="CP114">
            <v>48.507087428601572</v>
          </cell>
          <cell r="CQ114">
            <v>43.774507234008283</v>
          </cell>
        </row>
        <row r="115">
          <cell r="A115" t="str">
            <v>2005/06</v>
          </cell>
          <cell r="CD115">
            <v>-0.41387422010255026</v>
          </cell>
          <cell r="CE115">
            <v>1.6428436954999404</v>
          </cell>
          <cell r="CF115">
            <v>1.608655481801037</v>
          </cell>
          <cell r="CG115">
            <v>-0.47654395280044559</v>
          </cell>
          <cell r="CH115">
            <v>25.717893968892895</v>
          </cell>
          <cell r="CI115">
            <v>-0.80392577729579973</v>
          </cell>
          <cell r="CJ115">
            <v>0.64807469499268677</v>
          </cell>
          <cell r="CK115">
            <v>9.9768871526381595</v>
          </cell>
          <cell r="CL115">
            <v>8.1993410988236768</v>
          </cell>
          <cell r="CM115">
            <v>4.3829206338091176</v>
          </cell>
          <cell r="CN115">
            <v>10.433944780326222</v>
          </cell>
          <cell r="CO115">
            <v>6.5387050994580864</v>
          </cell>
          <cell r="CP115">
            <v>30.443538800674542</v>
          </cell>
          <cell r="CQ115">
            <v>25.84251825884769</v>
          </cell>
        </row>
        <row r="116">
          <cell r="A116" t="str">
            <v>2006/07</v>
          </cell>
          <cell r="CD116">
            <v>2.8486494145769425</v>
          </cell>
          <cell r="CE116">
            <v>3.9767449148212286</v>
          </cell>
          <cell r="CF116">
            <v>0.87199178398030597</v>
          </cell>
          <cell r="CG116">
            <v>3.6379103255223644</v>
          </cell>
          <cell r="CH116">
            <v>4.032467723257696</v>
          </cell>
          <cell r="CI116">
            <v>2.3075650202563969</v>
          </cell>
          <cell r="CJ116">
            <v>0.87510294504400576</v>
          </cell>
          <cell r="CK116">
            <v>6.3767021312431504</v>
          </cell>
          <cell r="CL116">
            <v>2.3081672910495232</v>
          </cell>
          <cell r="CM116">
            <v>-4.5477262224979942E-2</v>
          </cell>
          <cell r="CN116">
            <v>3.4303345126534657</v>
          </cell>
          <cell r="CO116">
            <v>1.0508740070564127</v>
          </cell>
          <cell r="CP116">
            <v>-0.36577578222757312</v>
          </cell>
          <cell r="CQ116">
            <v>-2.6579050946682004</v>
          </cell>
        </row>
        <row r="117">
          <cell r="A117" t="str">
            <v>2007/08</v>
          </cell>
          <cell r="CD117">
            <v>0.9267408839118696</v>
          </cell>
          <cell r="CE117">
            <v>0.60138170229022681</v>
          </cell>
          <cell r="CF117">
            <v>-0.25909531562184895</v>
          </cell>
          <cell r="CG117">
            <v>-1.4069764332995338</v>
          </cell>
          <cell r="CH117">
            <v>25.206604873638071</v>
          </cell>
          <cell r="CI117">
            <v>0.41004434766345188</v>
          </cell>
          <cell r="CJ117">
            <v>0.85595537079441897</v>
          </cell>
          <cell r="CK117">
            <v>6.6594108195541679</v>
          </cell>
          <cell r="CL117">
            <v>6.0218150235664458</v>
          </cell>
          <cell r="CM117">
            <v>1.5125286544025451</v>
          </cell>
          <cell r="CN117">
            <v>5.6800307682937534</v>
          </cell>
          <cell r="CO117">
            <v>1.18528105918565</v>
          </cell>
          <cell r="CP117">
            <v>52.116751269035547</v>
          </cell>
          <cell r="CQ117">
            <v>45.646969622055792</v>
          </cell>
        </row>
        <row r="118">
          <cell r="A118" t="str">
            <v>2008/09</v>
          </cell>
        </row>
        <row r="119">
          <cell r="A119" t="str">
            <v>2009/10</v>
          </cell>
        </row>
        <row r="120">
          <cell r="A120" t="str">
            <v>2010/11</v>
          </cell>
        </row>
        <row r="121">
          <cell r="A121" t="str">
            <v>2011/12</v>
          </cell>
        </row>
        <row r="122">
          <cell r="A122" t="str">
            <v>2012/13</v>
          </cell>
        </row>
        <row r="123">
          <cell r="A123" t="str">
            <v>2013/14</v>
          </cell>
        </row>
        <row r="124">
          <cell r="A124" t="str">
            <v>2014/15</v>
          </cell>
        </row>
        <row r="125">
          <cell r="A125" t="str">
            <v>2015/16</v>
          </cell>
        </row>
        <row r="126">
          <cell r="A126" t="str">
            <v>2016/17</v>
          </cell>
        </row>
        <row r="127">
          <cell r="A127" t="str">
            <v>2017/18</v>
          </cell>
        </row>
        <row r="128">
          <cell r="A128" t="str">
            <v>2018/19</v>
          </cell>
        </row>
        <row r="129">
          <cell r="A129" t="str">
            <v>2019/20</v>
          </cell>
        </row>
        <row r="130">
          <cell r="A130" t="str">
            <v>2020/21</v>
          </cell>
        </row>
        <row r="131">
          <cell r="A131" t="str">
            <v>2021/22</v>
          </cell>
        </row>
        <row r="132">
          <cell r="A132" t="str">
            <v>2022/23</v>
          </cell>
        </row>
        <row r="133">
          <cell r="A133" t="str">
            <v>2023/24</v>
          </cell>
        </row>
        <row r="134">
          <cell r="A134" t="str">
            <v>2024/25</v>
          </cell>
        </row>
        <row r="135">
          <cell r="A135" t="str">
            <v>2025/26</v>
          </cell>
        </row>
        <row r="136">
          <cell r="A136" t="str">
            <v>2026/27</v>
          </cell>
        </row>
        <row r="137">
          <cell r="A137" t="str">
            <v>2027/28</v>
          </cell>
        </row>
        <row r="138">
          <cell r="A138" t="str">
            <v>2028/29</v>
          </cell>
        </row>
        <row r="139">
          <cell r="A139" t="str">
            <v>2029/30</v>
          </cell>
        </row>
        <row r="140">
          <cell r="A140" t="str">
            <v>2030/31</v>
          </cell>
        </row>
        <row r="141">
          <cell r="A141">
            <v>0</v>
          </cell>
        </row>
        <row r="142">
          <cell r="A142" t="str">
            <v>(00-10)</v>
          </cell>
        </row>
        <row r="143">
          <cell r="A143" t="str">
            <v>(10-31)</v>
          </cell>
        </row>
        <row r="144">
          <cell r="A144" t="str">
            <v>(11-31)</v>
          </cell>
        </row>
        <row r="145">
          <cell r="A145" t="str">
            <v>(12-31)</v>
          </cell>
        </row>
        <row r="146">
          <cell r="A146" t="str">
            <v>(20-31)</v>
          </cell>
        </row>
        <row r="147">
          <cell r="A147" t="str">
            <v xml:space="preserve"> </v>
          </cell>
        </row>
        <row r="148">
          <cell r="A148">
            <v>0</v>
          </cell>
        </row>
        <row r="149">
          <cell r="A149">
            <v>0</v>
          </cell>
        </row>
        <row r="150">
          <cell r="A150">
            <v>0</v>
          </cell>
        </row>
        <row r="151">
          <cell r="A151">
            <v>0</v>
          </cell>
        </row>
        <row r="152">
          <cell r="A152">
            <v>0</v>
          </cell>
        </row>
        <row r="153">
          <cell r="A153">
            <v>0</v>
          </cell>
        </row>
        <row r="154">
          <cell r="A154">
            <v>0</v>
          </cell>
        </row>
        <row r="155">
          <cell r="A155">
            <v>0</v>
          </cell>
        </row>
        <row r="157">
          <cell r="A157">
            <v>0</v>
          </cell>
        </row>
        <row r="158">
          <cell r="A158">
            <v>0</v>
          </cell>
        </row>
        <row r="159">
          <cell r="A159">
            <v>0</v>
          </cell>
        </row>
        <row r="160">
          <cell r="A160">
            <v>0</v>
          </cell>
        </row>
        <row r="161">
          <cell r="A161">
            <v>0</v>
          </cell>
        </row>
        <row r="162">
          <cell r="A162">
            <v>0</v>
          </cell>
        </row>
        <row r="163">
          <cell r="A163">
            <v>0</v>
          </cell>
        </row>
        <row r="164">
          <cell r="A164">
            <v>0</v>
          </cell>
        </row>
        <row r="165">
          <cell r="A165">
            <v>0</v>
          </cell>
        </row>
        <row r="166">
          <cell r="A166">
            <v>0</v>
          </cell>
        </row>
        <row r="167">
          <cell r="A167">
            <v>0</v>
          </cell>
        </row>
        <row r="168">
          <cell r="A168">
            <v>0</v>
          </cell>
        </row>
        <row r="169">
          <cell r="A169">
            <v>0</v>
          </cell>
        </row>
        <row r="170">
          <cell r="A170">
            <v>0</v>
          </cell>
        </row>
        <row r="171">
          <cell r="A171">
            <v>0</v>
          </cell>
        </row>
        <row r="172">
          <cell r="A172">
            <v>0</v>
          </cell>
        </row>
        <row r="173">
          <cell r="A173">
            <v>0</v>
          </cell>
        </row>
        <row r="174">
          <cell r="A174">
            <v>0</v>
          </cell>
        </row>
        <row r="175">
          <cell r="A175">
            <v>0</v>
          </cell>
        </row>
        <row r="176">
          <cell r="A176">
            <v>0</v>
          </cell>
        </row>
        <row r="177">
          <cell r="A177">
            <v>0</v>
          </cell>
        </row>
        <row r="178">
          <cell r="A178">
            <v>0</v>
          </cell>
        </row>
        <row r="179">
          <cell r="A179">
            <v>0</v>
          </cell>
        </row>
        <row r="180">
          <cell r="A180">
            <v>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  <row r="204">
          <cell r="A204">
            <v>0</v>
          </cell>
        </row>
        <row r="205">
          <cell r="A205">
            <v>0</v>
          </cell>
        </row>
        <row r="206">
          <cell r="A206">
            <v>0</v>
          </cell>
        </row>
        <row r="207">
          <cell r="A207">
            <v>0</v>
          </cell>
        </row>
        <row r="208">
          <cell r="A208">
            <v>0</v>
          </cell>
        </row>
        <row r="209">
          <cell r="A209">
            <v>0</v>
          </cell>
        </row>
        <row r="210">
          <cell r="A210">
            <v>0</v>
          </cell>
        </row>
        <row r="211">
          <cell r="A211">
            <v>0</v>
          </cell>
        </row>
        <row r="212">
          <cell r="A212">
            <v>0</v>
          </cell>
        </row>
        <row r="213">
          <cell r="A213">
            <v>0</v>
          </cell>
        </row>
        <row r="214">
          <cell r="A214">
            <v>0</v>
          </cell>
        </row>
        <row r="215">
          <cell r="A215">
            <v>0</v>
          </cell>
        </row>
        <row r="216">
          <cell r="A216">
            <v>0</v>
          </cell>
        </row>
        <row r="217">
          <cell r="A217">
            <v>0</v>
          </cell>
        </row>
        <row r="218">
          <cell r="A218">
            <v>0</v>
          </cell>
        </row>
        <row r="219">
          <cell r="A219">
            <v>0</v>
          </cell>
        </row>
        <row r="220">
          <cell r="A220">
            <v>0</v>
          </cell>
        </row>
        <row r="221">
          <cell r="A221">
            <v>0</v>
          </cell>
        </row>
        <row r="222">
          <cell r="A222">
            <v>0</v>
          </cell>
        </row>
        <row r="223">
          <cell r="A223">
            <v>0</v>
          </cell>
        </row>
        <row r="224">
          <cell r="A224">
            <v>0</v>
          </cell>
        </row>
        <row r="225">
          <cell r="A225">
            <v>0</v>
          </cell>
        </row>
        <row r="226">
          <cell r="A226">
            <v>0</v>
          </cell>
        </row>
        <row r="227">
          <cell r="A227">
            <v>0</v>
          </cell>
        </row>
        <row r="228">
          <cell r="A228">
            <v>0</v>
          </cell>
        </row>
        <row r="229">
          <cell r="A229">
            <v>0</v>
          </cell>
        </row>
        <row r="230">
          <cell r="A230">
            <v>0</v>
          </cell>
        </row>
        <row r="231">
          <cell r="A231">
            <v>0</v>
          </cell>
        </row>
        <row r="232">
          <cell r="A232">
            <v>0</v>
          </cell>
        </row>
        <row r="233">
          <cell r="A233">
            <v>0</v>
          </cell>
        </row>
        <row r="234">
          <cell r="A234">
            <v>0</v>
          </cell>
        </row>
        <row r="235">
          <cell r="A235">
            <v>0</v>
          </cell>
        </row>
        <row r="236">
          <cell r="A236">
            <v>0</v>
          </cell>
        </row>
        <row r="237">
          <cell r="A237">
            <v>0</v>
          </cell>
        </row>
        <row r="238">
          <cell r="A238">
            <v>0</v>
          </cell>
        </row>
        <row r="239">
          <cell r="A239">
            <v>0</v>
          </cell>
        </row>
        <row r="240">
          <cell r="A240">
            <v>0</v>
          </cell>
        </row>
        <row r="241">
          <cell r="A241">
            <v>0</v>
          </cell>
        </row>
        <row r="242">
          <cell r="A242">
            <v>0</v>
          </cell>
        </row>
        <row r="243">
          <cell r="A243">
            <v>0</v>
          </cell>
        </row>
        <row r="244">
          <cell r="A244">
            <v>0</v>
          </cell>
        </row>
        <row r="245">
          <cell r="A245">
            <v>0</v>
          </cell>
        </row>
        <row r="246">
          <cell r="A246">
            <v>0</v>
          </cell>
        </row>
        <row r="247">
          <cell r="A247">
            <v>0</v>
          </cell>
        </row>
        <row r="248">
          <cell r="A248">
            <v>0</v>
          </cell>
        </row>
        <row r="249">
          <cell r="A249">
            <v>0</v>
          </cell>
        </row>
        <row r="250">
          <cell r="A250">
            <v>0</v>
          </cell>
        </row>
        <row r="251">
          <cell r="A251">
            <v>0</v>
          </cell>
        </row>
        <row r="252">
          <cell r="A252">
            <v>0</v>
          </cell>
        </row>
        <row r="253">
          <cell r="A253">
            <v>0</v>
          </cell>
        </row>
        <row r="254">
          <cell r="A254">
            <v>0</v>
          </cell>
        </row>
        <row r="255">
          <cell r="A255">
            <v>0</v>
          </cell>
        </row>
        <row r="256">
          <cell r="A256">
            <v>0</v>
          </cell>
        </row>
        <row r="257">
          <cell r="A257">
            <v>0</v>
          </cell>
        </row>
        <row r="258">
          <cell r="A258">
            <v>0</v>
          </cell>
        </row>
        <row r="259">
          <cell r="A259">
            <v>0</v>
          </cell>
        </row>
        <row r="260">
          <cell r="A260">
            <v>0</v>
          </cell>
        </row>
        <row r="261">
          <cell r="A261">
            <v>0</v>
          </cell>
        </row>
        <row r="262">
          <cell r="A262">
            <v>0</v>
          </cell>
        </row>
        <row r="263">
          <cell r="A263">
            <v>0</v>
          </cell>
        </row>
        <row r="264">
          <cell r="A264">
            <v>0</v>
          </cell>
        </row>
        <row r="265">
          <cell r="A265">
            <v>0</v>
          </cell>
        </row>
        <row r="266">
          <cell r="A266">
            <v>0</v>
          </cell>
        </row>
        <row r="267">
          <cell r="A267">
            <v>0</v>
          </cell>
        </row>
        <row r="268">
          <cell r="A268">
            <v>0</v>
          </cell>
        </row>
        <row r="269">
          <cell r="A269">
            <v>0</v>
          </cell>
        </row>
        <row r="270">
          <cell r="A270">
            <v>0</v>
          </cell>
        </row>
        <row r="271">
          <cell r="A271">
            <v>0</v>
          </cell>
        </row>
        <row r="272">
          <cell r="A272">
            <v>0</v>
          </cell>
        </row>
        <row r="273">
          <cell r="A273">
            <v>0</v>
          </cell>
        </row>
        <row r="274">
          <cell r="A274">
            <v>0</v>
          </cell>
        </row>
        <row r="275">
          <cell r="A275">
            <v>0</v>
          </cell>
        </row>
        <row r="276">
          <cell r="A276">
            <v>0</v>
          </cell>
        </row>
        <row r="277">
          <cell r="A277">
            <v>0</v>
          </cell>
        </row>
        <row r="278">
          <cell r="A278">
            <v>0</v>
          </cell>
        </row>
        <row r="279">
          <cell r="A279">
            <v>0</v>
          </cell>
        </row>
        <row r="280">
          <cell r="A280">
            <v>0</v>
          </cell>
        </row>
        <row r="281">
          <cell r="A281">
            <v>0</v>
          </cell>
        </row>
        <row r="282">
          <cell r="A282">
            <v>0</v>
          </cell>
        </row>
        <row r="283">
          <cell r="A283">
            <v>0</v>
          </cell>
        </row>
        <row r="284">
          <cell r="A284">
            <v>0</v>
          </cell>
        </row>
        <row r="285">
          <cell r="A285">
            <v>0</v>
          </cell>
        </row>
        <row r="286">
          <cell r="A286">
            <v>0</v>
          </cell>
        </row>
        <row r="287">
          <cell r="A287">
            <v>0</v>
          </cell>
        </row>
        <row r="288">
          <cell r="A288">
            <v>0</v>
          </cell>
        </row>
        <row r="289">
          <cell r="A289">
            <v>0</v>
          </cell>
        </row>
        <row r="290">
          <cell r="A290">
            <v>0</v>
          </cell>
        </row>
        <row r="291">
          <cell r="A291">
            <v>0</v>
          </cell>
        </row>
        <row r="292">
          <cell r="A292">
            <v>0</v>
          </cell>
        </row>
        <row r="293">
          <cell r="A293">
            <v>0</v>
          </cell>
        </row>
        <row r="294">
          <cell r="A294">
            <v>0</v>
          </cell>
        </row>
        <row r="295">
          <cell r="A295">
            <v>0</v>
          </cell>
        </row>
        <row r="296">
          <cell r="A296">
            <v>0</v>
          </cell>
        </row>
        <row r="297">
          <cell r="A297">
            <v>0</v>
          </cell>
        </row>
        <row r="298">
          <cell r="A298">
            <v>0</v>
          </cell>
        </row>
        <row r="299">
          <cell r="A299">
            <v>0</v>
          </cell>
        </row>
        <row r="300">
          <cell r="A300">
            <v>0</v>
          </cell>
        </row>
        <row r="301">
          <cell r="A301">
            <v>0</v>
          </cell>
        </row>
        <row r="302">
          <cell r="A302">
            <v>0</v>
          </cell>
        </row>
        <row r="303">
          <cell r="A303">
            <v>0</v>
          </cell>
        </row>
        <row r="304">
          <cell r="A304">
            <v>0</v>
          </cell>
        </row>
        <row r="305">
          <cell r="A305">
            <v>0</v>
          </cell>
        </row>
        <row r="306">
          <cell r="A306">
            <v>0</v>
          </cell>
        </row>
        <row r="307">
          <cell r="A307">
            <v>0</v>
          </cell>
        </row>
        <row r="308">
          <cell r="A308">
            <v>0</v>
          </cell>
        </row>
        <row r="309">
          <cell r="A309">
            <v>0</v>
          </cell>
        </row>
        <row r="310">
          <cell r="A310">
            <v>0</v>
          </cell>
        </row>
        <row r="311">
          <cell r="A311">
            <v>0</v>
          </cell>
        </row>
        <row r="312">
          <cell r="A312">
            <v>0</v>
          </cell>
        </row>
        <row r="313">
          <cell r="A313">
            <v>0</v>
          </cell>
        </row>
        <row r="314">
          <cell r="A314">
            <v>0</v>
          </cell>
        </row>
        <row r="315">
          <cell r="A315">
            <v>0</v>
          </cell>
        </row>
        <row r="316">
          <cell r="A316">
            <v>0</v>
          </cell>
        </row>
        <row r="317">
          <cell r="A317">
            <v>0</v>
          </cell>
        </row>
        <row r="318">
          <cell r="A318">
            <v>0</v>
          </cell>
        </row>
        <row r="319">
          <cell r="A319">
            <v>0</v>
          </cell>
        </row>
        <row r="320">
          <cell r="A320">
            <v>0</v>
          </cell>
        </row>
        <row r="321">
          <cell r="A321">
            <v>0</v>
          </cell>
        </row>
        <row r="322">
          <cell r="A322">
            <v>0</v>
          </cell>
        </row>
        <row r="323">
          <cell r="A323">
            <v>0</v>
          </cell>
        </row>
        <row r="324">
          <cell r="A324">
            <v>0</v>
          </cell>
        </row>
        <row r="325">
          <cell r="A325">
            <v>0</v>
          </cell>
        </row>
        <row r="326">
          <cell r="A326">
            <v>0</v>
          </cell>
        </row>
        <row r="327">
          <cell r="A327">
            <v>0</v>
          </cell>
        </row>
        <row r="328">
          <cell r="A328">
            <v>0</v>
          </cell>
        </row>
        <row r="329">
          <cell r="A329">
            <v>0</v>
          </cell>
        </row>
        <row r="330">
          <cell r="A330">
            <v>0</v>
          </cell>
        </row>
        <row r="331">
          <cell r="A331">
            <v>0</v>
          </cell>
        </row>
        <row r="332">
          <cell r="A332">
            <v>0</v>
          </cell>
        </row>
        <row r="333">
          <cell r="A333">
            <v>0</v>
          </cell>
        </row>
        <row r="334">
          <cell r="A334">
            <v>0</v>
          </cell>
        </row>
        <row r="335">
          <cell r="A335">
            <v>0</v>
          </cell>
        </row>
        <row r="336">
          <cell r="A336">
            <v>0</v>
          </cell>
        </row>
        <row r="337">
          <cell r="A337">
            <v>0</v>
          </cell>
        </row>
        <row r="338">
          <cell r="A338">
            <v>0</v>
          </cell>
        </row>
        <row r="339">
          <cell r="A339">
            <v>0</v>
          </cell>
        </row>
        <row r="340">
          <cell r="A340">
            <v>0</v>
          </cell>
        </row>
        <row r="341">
          <cell r="A341">
            <v>0</v>
          </cell>
        </row>
        <row r="342">
          <cell r="A342">
            <v>0</v>
          </cell>
        </row>
        <row r="343">
          <cell r="A343">
            <v>0</v>
          </cell>
        </row>
        <row r="344">
          <cell r="A344">
            <v>0</v>
          </cell>
        </row>
        <row r="345">
          <cell r="A345">
            <v>0</v>
          </cell>
        </row>
        <row r="346">
          <cell r="A346">
            <v>0</v>
          </cell>
        </row>
        <row r="347">
          <cell r="A347">
            <v>0</v>
          </cell>
        </row>
        <row r="348">
          <cell r="A348">
            <v>0</v>
          </cell>
        </row>
        <row r="349">
          <cell r="A349">
            <v>0</v>
          </cell>
        </row>
        <row r="350">
          <cell r="A350">
            <v>0</v>
          </cell>
        </row>
        <row r="351">
          <cell r="A351">
            <v>0</v>
          </cell>
        </row>
        <row r="352">
          <cell r="A352">
            <v>0</v>
          </cell>
        </row>
        <row r="353">
          <cell r="A353">
            <v>0</v>
          </cell>
        </row>
        <row r="354">
          <cell r="A354">
            <v>0</v>
          </cell>
        </row>
        <row r="355">
          <cell r="A355">
            <v>0</v>
          </cell>
        </row>
        <row r="356">
          <cell r="A356">
            <v>0</v>
          </cell>
        </row>
        <row r="357">
          <cell r="A357">
            <v>0</v>
          </cell>
        </row>
        <row r="358">
          <cell r="A358">
            <v>0</v>
          </cell>
        </row>
        <row r="359">
          <cell r="A359">
            <v>0</v>
          </cell>
        </row>
        <row r="360">
          <cell r="A360">
            <v>0</v>
          </cell>
        </row>
        <row r="361">
          <cell r="A361">
            <v>0</v>
          </cell>
        </row>
        <row r="362">
          <cell r="A362">
            <v>0</v>
          </cell>
        </row>
        <row r="363">
          <cell r="A363">
            <v>0</v>
          </cell>
        </row>
        <row r="364">
          <cell r="A364">
            <v>0</v>
          </cell>
        </row>
        <row r="365">
          <cell r="A365">
            <v>0</v>
          </cell>
        </row>
        <row r="366">
          <cell r="A366">
            <v>0</v>
          </cell>
        </row>
        <row r="367">
          <cell r="A367">
            <v>0</v>
          </cell>
        </row>
        <row r="368">
          <cell r="A368">
            <v>0</v>
          </cell>
        </row>
        <row r="369">
          <cell r="A369">
            <v>0</v>
          </cell>
        </row>
        <row r="370">
          <cell r="A370">
            <v>0</v>
          </cell>
        </row>
        <row r="371">
          <cell r="A371">
            <v>0</v>
          </cell>
        </row>
        <row r="372">
          <cell r="A372">
            <v>0</v>
          </cell>
        </row>
        <row r="373">
          <cell r="A373">
            <v>0</v>
          </cell>
        </row>
        <row r="374">
          <cell r="A374">
            <v>0</v>
          </cell>
        </row>
        <row r="375">
          <cell r="A375">
            <v>0</v>
          </cell>
        </row>
        <row r="376">
          <cell r="A376">
            <v>0</v>
          </cell>
        </row>
        <row r="377">
          <cell r="A377">
            <v>0</v>
          </cell>
        </row>
        <row r="378">
          <cell r="A378">
            <v>0</v>
          </cell>
        </row>
        <row r="379">
          <cell r="A379">
            <v>0</v>
          </cell>
        </row>
        <row r="380">
          <cell r="A380">
            <v>0</v>
          </cell>
        </row>
        <row r="381">
          <cell r="A381">
            <v>0</v>
          </cell>
        </row>
        <row r="382">
          <cell r="A382">
            <v>0</v>
          </cell>
        </row>
        <row r="383">
          <cell r="A383">
            <v>0</v>
          </cell>
        </row>
        <row r="384">
          <cell r="A384">
            <v>0</v>
          </cell>
        </row>
        <row r="385">
          <cell r="A385">
            <v>0</v>
          </cell>
        </row>
        <row r="386">
          <cell r="A386">
            <v>0</v>
          </cell>
        </row>
        <row r="387">
          <cell r="A387">
            <v>0</v>
          </cell>
        </row>
        <row r="388">
          <cell r="A388">
            <v>0</v>
          </cell>
        </row>
        <row r="389">
          <cell r="A389">
            <v>0</v>
          </cell>
        </row>
        <row r="390">
          <cell r="A390">
            <v>0</v>
          </cell>
        </row>
        <row r="391">
          <cell r="A391">
            <v>0</v>
          </cell>
        </row>
        <row r="392">
          <cell r="A392">
            <v>0</v>
          </cell>
        </row>
        <row r="393">
          <cell r="A393">
            <v>0</v>
          </cell>
        </row>
        <row r="394">
          <cell r="A394">
            <v>0</v>
          </cell>
        </row>
        <row r="395">
          <cell r="A395">
            <v>0</v>
          </cell>
        </row>
        <row r="396">
          <cell r="A396">
            <v>0</v>
          </cell>
        </row>
        <row r="397">
          <cell r="A397">
            <v>0</v>
          </cell>
        </row>
        <row r="398">
          <cell r="A398">
            <v>0</v>
          </cell>
        </row>
        <row r="399">
          <cell r="A399">
            <v>0</v>
          </cell>
        </row>
        <row r="400">
          <cell r="A400">
            <v>0</v>
          </cell>
        </row>
        <row r="401">
          <cell r="A401">
            <v>0</v>
          </cell>
        </row>
        <row r="402">
          <cell r="A402">
            <v>0</v>
          </cell>
        </row>
        <row r="403">
          <cell r="A403">
            <v>0</v>
          </cell>
        </row>
        <row r="404">
          <cell r="A404">
            <v>0</v>
          </cell>
        </row>
        <row r="405">
          <cell r="A405">
            <v>0</v>
          </cell>
        </row>
        <row r="406">
          <cell r="A406">
            <v>0</v>
          </cell>
        </row>
        <row r="407">
          <cell r="A407">
            <v>0</v>
          </cell>
        </row>
        <row r="408">
          <cell r="A408">
            <v>0</v>
          </cell>
        </row>
        <row r="409">
          <cell r="A409">
            <v>0</v>
          </cell>
        </row>
        <row r="410">
          <cell r="A410">
            <v>0</v>
          </cell>
        </row>
        <row r="411">
          <cell r="A411">
            <v>0</v>
          </cell>
        </row>
        <row r="412">
          <cell r="A412">
            <v>0</v>
          </cell>
        </row>
        <row r="413">
          <cell r="A413">
            <v>0</v>
          </cell>
        </row>
        <row r="414">
          <cell r="A414">
            <v>0</v>
          </cell>
        </row>
        <row r="415">
          <cell r="A415">
            <v>0</v>
          </cell>
        </row>
        <row r="416">
          <cell r="A416">
            <v>0</v>
          </cell>
        </row>
        <row r="417">
          <cell r="A417">
            <v>0</v>
          </cell>
        </row>
        <row r="418">
          <cell r="A418">
            <v>0</v>
          </cell>
        </row>
        <row r="419">
          <cell r="A419">
            <v>0</v>
          </cell>
        </row>
        <row r="420">
          <cell r="A420">
            <v>0</v>
          </cell>
        </row>
        <row r="421">
          <cell r="A421">
            <v>0</v>
          </cell>
        </row>
        <row r="422">
          <cell r="A422">
            <v>0</v>
          </cell>
        </row>
        <row r="423">
          <cell r="A423">
            <v>0</v>
          </cell>
        </row>
        <row r="424">
          <cell r="A424">
            <v>0</v>
          </cell>
        </row>
        <row r="425">
          <cell r="A425">
            <v>0</v>
          </cell>
        </row>
        <row r="426">
          <cell r="A426">
            <v>0</v>
          </cell>
        </row>
        <row r="427">
          <cell r="A427">
            <v>0</v>
          </cell>
        </row>
        <row r="428">
          <cell r="A428">
            <v>0</v>
          </cell>
        </row>
        <row r="429">
          <cell r="A429">
            <v>0</v>
          </cell>
        </row>
        <row r="430">
          <cell r="A430">
            <v>0</v>
          </cell>
        </row>
        <row r="431">
          <cell r="A431">
            <v>0</v>
          </cell>
        </row>
        <row r="432">
          <cell r="A432">
            <v>0</v>
          </cell>
        </row>
        <row r="433">
          <cell r="A433">
            <v>0</v>
          </cell>
        </row>
        <row r="434">
          <cell r="A434">
            <v>0</v>
          </cell>
        </row>
        <row r="435">
          <cell r="A435">
            <v>0</v>
          </cell>
        </row>
        <row r="436">
          <cell r="A436">
            <v>0</v>
          </cell>
        </row>
        <row r="437">
          <cell r="A437">
            <v>0</v>
          </cell>
        </row>
        <row r="438">
          <cell r="A438">
            <v>0</v>
          </cell>
        </row>
        <row r="439">
          <cell r="A439">
            <v>0</v>
          </cell>
        </row>
        <row r="440">
          <cell r="A440">
            <v>0</v>
          </cell>
        </row>
        <row r="441">
          <cell r="A441">
            <v>0</v>
          </cell>
        </row>
        <row r="442">
          <cell r="A442">
            <v>0</v>
          </cell>
        </row>
        <row r="443">
          <cell r="A443">
            <v>0</v>
          </cell>
        </row>
        <row r="444">
          <cell r="A444">
            <v>0</v>
          </cell>
        </row>
        <row r="445">
          <cell r="A445">
            <v>0</v>
          </cell>
        </row>
        <row r="446">
          <cell r="A446">
            <v>0</v>
          </cell>
        </row>
        <row r="447">
          <cell r="A447">
            <v>0</v>
          </cell>
        </row>
        <row r="448">
          <cell r="A448">
            <v>0</v>
          </cell>
        </row>
        <row r="449">
          <cell r="A449">
            <v>0</v>
          </cell>
        </row>
        <row r="450">
          <cell r="A450">
            <v>0</v>
          </cell>
        </row>
        <row r="451">
          <cell r="A451">
            <v>0</v>
          </cell>
        </row>
        <row r="452">
          <cell r="A452">
            <v>0</v>
          </cell>
        </row>
        <row r="453">
          <cell r="A453">
            <v>0</v>
          </cell>
        </row>
        <row r="454">
          <cell r="A454">
            <v>0</v>
          </cell>
        </row>
        <row r="455">
          <cell r="A455">
            <v>0</v>
          </cell>
        </row>
        <row r="456">
          <cell r="A456">
            <v>0</v>
          </cell>
        </row>
        <row r="457">
          <cell r="A457">
            <v>0</v>
          </cell>
        </row>
        <row r="458">
          <cell r="A458">
            <v>0</v>
          </cell>
        </row>
        <row r="459">
          <cell r="A459">
            <v>0</v>
          </cell>
        </row>
        <row r="460">
          <cell r="A460">
            <v>0</v>
          </cell>
        </row>
        <row r="461">
          <cell r="A461">
            <v>0</v>
          </cell>
        </row>
        <row r="462">
          <cell r="A462">
            <v>0</v>
          </cell>
        </row>
        <row r="463">
          <cell r="A463">
            <v>0</v>
          </cell>
        </row>
        <row r="464">
          <cell r="A464">
            <v>0</v>
          </cell>
        </row>
        <row r="465">
          <cell r="A465">
            <v>0</v>
          </cell>
        </row>
        <row r="466">
          <cell r="A466">
            <v>0</v>
          </cell>
        </row>
        <row r="467">
          <cell r="A467">
            <v>0</v>
          </cell>
        </row>
        <row r="468">
          <cell r="A468">
            <v>0</v>
          </cell>
        </row>
        <row r="469">
          <cell r="A469">
            <v>0</v>
          </cell>
        </row>
        <row r="470">
          <cell r="A470">
            <v>0</v>
          </cell>
        </row>
        <row r="471">
          <cell r="A471">
            <v>0</v>
          </cell>
        </row>
        <row r="472">
          <cell r="A472">
            <v>0</v>
          </cell>
        </row>
        <row r="473">
          <cell r="A473">
            <v>0</v>
          </cell>
        </row>
        <row r="474">
          <cell r="A474">
            <v>0</v>
          </cell>
        </row>
        <row r="475">
          <cell r="A475">
            <v>0</v>
          </cell>
        </row>
        <row r="476">
          <cell r="A476">
            <v>0</v>
          </cell>
        </row>
        <row r="477">
          <cell r="A477">
            <v>0</v>
          </cell>
        </row>
        <row r="478">
          <cell r="A478">
            <v>0</v>
          </cell>
        </row>
        <row r="479">
          <cell r="A479">
            <v>0</v>
          </cell>
        </row>
        <row r="480">
          <cell r="A480">
            <v>0</v>
          </cell>
        </row>
        <row r="481">
          <cell r="A481">
            <v>0</v>
          </cell>
        </row>
        <row r="482">
          <cell r="A482">
            <v>0</v>
          </cell>
        </row>
        <row r="483">
          <cell r="A483">
            <v>0</v>
          </cell>
        </row>
        <row r="484">
          <cell r="A484">
            <v>0</v>
          </cell>
        </row>
        <row r="485">
          <cell r="A485">
            <v>0</v>
          </cell>
        </row>
        <row r="486">
          <cell r="A486">
            <v>0</v>
          </cell>
        </row>
        <row r="487">
          <cell r="A487">
            <v>0</v>
          </cell>
        </row>
        <row r="488">
          <cell r="A488">
            <v>0</v>
          </cell>
        </row>
        <row r="489">
          <cell r="A489">
            <v>0</v>
          </cell>
        </row>
        <row r="490">
          <cell r="A490">
            <v>0</v>
          </cell>
        </row>
        <row r="491">
          <cell r="A491">
            <v>0</v>
          </cell>
        </row>
        <row r="492">
          <cell r="A492">
            <v>0</v>
          </cell>
        </row>
        <row r="493">
          <cell r="A493">
            <v>0</v>
          </cell>
        </row>
        <row r="494">
          <cell r="A494">
            <v>0</v>
          </cell>
        </row>
        <row r="495">
          <cell r="A495">
            <v>0</v>
          </cell>
        </row>
        <row r="496">
          <cell r="A496">
            <v>0</v>
          </cell>
        </row>
        <row r="497">
          <cell r="A497">
            <v>0</v>
          </cell>
        </row>
        <row r="498">
          <cell r="A498">
            <v>0</v>
          </cell>
        </row>
        <row r="499">
          <cell r="A499">
            <v>0</v>
          </cell>
        </row>
        <row r="500">
          <cell r="A500">
            <v>0</v>
          </cell>
        </row>
        <row r="501">
          <cell r="A501">
            <v>0</v>
          </cell>
        </row>
        <row r="502">
          <cell r="A502">
            <v>0</v>
          </cell>
        </row>
        <row r="503">
          <cell r="A503">
            <v>0</v>
          </cell>
        </row>
        <row r="504">
          <cell r="A504">
            <v>0</v>
          </cell>
        </row>
        <row r="505">
          <cell r="A505">
            <v>0</v>
          </cell>
        </row>
        <row r="506">
          <cell r="A506">
            <v>0</v>
          </cell>
        </row>
        <row r="507">
          <cell r="A507">
            <v>0</v>
          </cell>
        </row>
        <row r="508">
          <cell r="A508">
            <v>0</v>
          </cell>
        </row>
        <row r="509">
          <cell r="A509">
            <v>0</v>
          </cell>
        </row>
        <row r="510">
          <cell r="A510">
            <v>0</v>
          </cell>
        </row>
        <row r="511">
          <cell r="A511">
            <v>0</v>
          </cell>
        </row>
        <row r="512">
          <cell r="A512">
            <v>0</v>
          </cell>
        </row>
        <row r="513">
          <cell r="A513">
            <v>0</v>
          </cell>
        </row>
        <row r="514">
          <cell r="A514">
            <v>0</v>
          </cell>
        </row>
        <row r="515">
          <cell r="A515">
            <v>0</v>
          </cell>
        </row>
        <row r="516">
          <cell r="A516">
            <v>0</v>
          </cell>
        </row>
        <row r="517">
          <cell r="A517">
            <v>0</v>
          </cell>
        </row>
        <row r="518">
          <cell r="A518">
            <v>0</v>
          </cell>
        </row>
        <row r="519">
          <cell r="A519">
            <v>0</v>
          </cell>
        </row>
        <row r="520">
          <cell r="A520">
            <v>0</v>
          </cell>
        </row>
        <row r="521">
          <cell r="A521">
            <v>0</v>
          </cell>
        </row>
        <row r="522">
          <cell r="A522">
            <v>0</v>
          </cell>
        </row>
        <row r="523">
          <cell r="A523">
            <v>0</v>
          </cell>
        </row>
        <row r="524">
          <cell r="A524">
            <v>0</v>
          </cell>
        </row>
        <row r="525">
          <cell r="A525">
            <v>0</v>
          </cell>
        </row>
        <row r="526">
          <cell r="A526">
            <v>0</v>
          </cell>
        </row>
        <row r="527">
          <cell r="A527">
            <v>0</v>
          </cell>
        </row>
        <row r="528">
          <cell r="A528">
            <v>0</v>
          </cell>
        </row>
        <row r="529">
          <cell r="A529">
            <v>0</v>
          </cell>
        </row>
        <row r="530">
          <cell r="A530">
            <v>0</v>
          </cell>
        </row>
        <row r="531">
          <cell r="A531">
            <v>0</v>
          </cell>
        </row>
        <row r="532">
          <cell r="A532">
            <v>0</v>
          </cell>
        </row>
        <row r="533">
          <cell r="A533">
            <v>0</v>
          </cell>
        </row>
        <row r="534">
          <cell r="A534">
            <v>0</v>
          </cell>
        </row>
        <row r="535">
          <cell r="A535">
            <v>0</v>
          </cell>
        </row>
        <row r="536">
          <cell r="A536">
            <v>0</v>
          </cell>
        </row>
        <row r="537">
          <cell r="A537">
            <v>0</v>
          </cell>
        </row>
        <row r="538">
          <cell r="A538">
            <v>0</v>
          </cell>
        </row>
        <row r="539">
          <cell r="A539">
            <v>0</v>
          </cell>
        </row>
        <row r="540">
          <cell r="A540">
            <v>0</v>
          </cell>
        </row>
        <row r="541">
          <cell r="A541">
            <v>0</v>
          </cell>
        </row>
        <row r="542">
          <cell r="A542">
            <v>0</v>
          </cell>
        </row>
        <row r="543">
          <cell r="A543">
            <v>0</v>
          </cell>
        </row>
        <row r="544">
          <cell r="A544">
            <v>0</v>
          </cell>
        </row>
        <row r="545">
          <cell r="A545">
            <v>0</v>
          </cell>
        </row>
        <row r="546">
          <cell r="A546">
            <v>0</v>
          </cell>
        </row>
        <row r="547">
          <cell r="A547">
            <v>0</v>
          </cell>
        </row>
        <row r="548">
          <cell r="A548">
            <v>0</v>
          </cell>
        </row>
        <row r="549">
          <cell r="A549">
            <v>0</v>
          </cell>
        </row>
        <row r="550">
          <cell r="A550">
            <v>0</v>
          </cell>
        </row>
        <row r="551">
          <cell r="A551">
            <v>0</v>
          </cell>
        </row>
        <row r="552">
          <cell r="A552">
            <v>0</v>
          </cell>
        </row>
        <row r="553">
          <cell r="A553">
            <v>0</v>
          </cell>
        </row>
        <row r="554">
          <cell r="A554">
            <v>0</v>
          </cell>
        </row>
        <row r="555">
          <cell r="A555">
            <v>0</v>
          </cell>
        </row>
        <row r="556">
          <cell r="A556">
            <v>0</v>
          </cell>
        </row>
        <row r="557">
          <cell r="A557">
            <v>0</v>
          </cell>
        </row>
        <row r="558">
          <cell r="A558">
            <v>0</v>
          </cell>
        </row>
        <row r="559">
          <cell r="A559">
            <v>0</v>
          </cell>
        </row>
        <row r="560">
          <cell r="A560">
            <v>0</v>
          </cell>
        </row>
        <row r="561">
          <cell r="A561">
            <v>0</v>
          </cell>
        </row>
        <row r="562">
          <cell r="A562">
            <v>0</v>
          </cell>
        </row>
        <row r="563">
          <cell r="A563">
            <v>0</v>
          </cell>
        </row>
        <row r="564">
          <cell r="A564">
            <v>0</v>
          </cell>
        </row>
        <row r="565">
          <cell r="A565">
            <v>0</v>
          </cell>
        </row>
        <row r="566">
          <cell r="A566">
            <v>0</v>
          </cell>
        </row>
        <row r="567">
          <cell r="A567">
            <v>0</v>
          </cell>
        </row>
        <row r="568">
          <cell r="A568">
            <v>0</v>
          </cell>
        </row>
        <row r="569">
          <cell r="A569">
            <v>0</v>
          </cell>
        </row>
        <row r="570">
          <cell r="A570">
            <v>0</v>
          </cell>
        </row>
        <row r="571">
          <cell r="A571">
            <v>0</v>
          </cell>
        </row>
        <row r="572">
          <cell r="A572">
            <v>0</v>
          </cell>
        </row>
        <row r="573">
          <cell r="A573">
            <v>0</v>
          </cell>
        </row>
        <row r="574">
          <cell r="A574">
            <v>0</v>
          </cell>
        </row>
        <row r="575">
          <cell r="A575">
            <v>0</v>
          </cell>
        </row>
        <row r="576">
          <cell r="A576">
            <v>0</v>
          </cell>
        </row>
        <row r="577">
          <cell r="A577">
            <v>0</v>
          </cell>
        </row>
        <row r="578">
          <cell r="A578">
            <v>0</v>
          </cell>
        </row>
        <row r="579">
          <cell r="A579">
            <v>0</v>
          </cell>
        </row>
        <row r="580">
          <cell r="A580">
            <v>0</v>
          </cell>
        </row>
        <row r="581">
          <cell r="A581">
            <v>0</v>
          </cell>
        </row>
        <row r="582">
          <cell r="A582">
            <v>0</v>
          </cell>
        </row>
        <row r="583">
          <cell r="A583">
            <v>0</v>
          </cell>
        </row>
        <row r="584">
          <cell r="A584">
            <v>0</v>
          </cell>
        </row>
        <row r="585">
          <cell r="A585">
            <v>0</v>
          </cell>
        </row>
        <row r="586">
          <cell r="A586">
            <v>0</v>
          </cell>
        </row>
        <row r="587">
          <cell r="A587">
            <v>0</v>
          </cell>
        </row>
        <row r="588">
          <cell r="A588">
            <v>0</v>
          </cell>
        </row>
        <row r="589">
          <cell r="A589">
            <v>0</v>
          </cell>
        </row>
        <row r="590">
          <cell r="A590">
            <v>0</v>
          </cell>
        </row>
        <row r="591">
          <cell r="A591">
            <v>0</v>
          </cell>
        </row>
        <row r="592">
          <cell r="A592">
            <v>0</v>
          </cell>
        </row>
        <row r="593">
          <cell r="A593">
            <v>0</v>
          </cell>
        </row>
        <row r="594">
          <cell r="A594">
            <v>0</v>
          </cell>
        </row>
        <row r="595">
          <cell r="A595">
            <v>0</v>
          </cell>
        </row>
        <row r="596">
          <cell r="A596">
            <v>0</v>
          </cell>
        </row>
        <row r="597">
          <cell r="A597">
            <v>0</v>
          </cell>
        </row>
        <row r="598">
          <cell r="A598">
            <v>0</v>
          </cell>
        </row>
        <row r="599">
          <cell r="A599">
            <v>0</v>
          </cell>
        </row>
        <row r="600">
          <cell r="A600">
            <v>0</v>
          </cell>
        </row>
        <row r="601">
          <cell r="A601">
            <v>0</v>
          </cell>
        </row>
        <row r="602">
          <cell r="A602">
            <v>0</v>
          </cell>
        </row>
        <row r="603">
          <cell r="A603">
            <v>0</v>
          </cell>
        </row>
        <row r="604">
          <cell r="A604">
            <v>0</v>
          </cell>
        </row>
        <row r="605">
          <cell r="A605">
            <v>0</v>
          </cell>
        </row>
        <row r="606">
          <cell r="A606">
            <v>0</v>
          </cell>
        </row>
        <row r="607">
          <cell r="A607">
            <v>0</v>
          </cell>
        </row>
        <row r="608">
          <cell r="A608">
            <v>0</v>
          </cell>
        </row>
        <row r="609">
          <cell r="A609">
            <v>0</v>
          </cell>
        </row>
        <row r="610">
          <cell r="A610">
            <v>0</v>
          </cell>
        </row>
        <row r="611">
          <cell r="A611">
            <v>0</v>
          </cell>
        </row>
        <row r="612">
          <cell r="A612">
            <v>0</v>
          </cell>
        </row>
        <row r="613">
          <cell r="A613">
            <v>0</v>
          </cell>
        </row>
        <row r="614">
          <cell r="A614">
            <v>0</v>
          </cell>
        </row>
        <row r="615">
          <cell r="A615">
            <v>0</v>
          </cell>
        </row>
        <row r="616">
          <cell r="A616">
            <v>0</v>
          </cell>
        </row>
        <row r="617">
          <cell r="A617">
            <v>0</v>
          </cell>
        </row>
        <row r="618">
          <cell r="A618">
            <v>0</v>
          </cell>
        </row>
        <row r="619">
          <cell r="A619">
            <v>0</v>
          </cell>
        </row>
        <row r="620">
          <cell r="A620">
            <v>0</v>
          </cell>
        </row>
        <row r="621">
          <cell r="A621">
            <v>0</v>
          </cell>
        </row>
        <row r="622">
          <cell r="A622">
            <v>0</v>
          </cell>
        </row>
        <row r="623">
          <cell r="A623">
            <v>0</v>
          </cell>
        </row>
        <row r="624">
          <cell r="A624">
            <v>0</v>
          </cell>
        </row>
        <row r="625">
          <cell r="A625">
            <v>0</v>
          </cell>
        </row>
        <row r="626">
          <cell r="A626">
            <v>0</v>
          </cell>
        </row>
        <row r="627">
          <cell r="A627">
            <v>0</v>
          </cell>
        </row>
        <row r="628">
          <cell r="A628">
            <v>0</v>
          </cell>
        </row>
        <row r="629">
          <cell r="A629">
            <v>0</v>
          </cell>
        </row>
        <row r="630">
          <cell r="A630">
            <v>0</v>
          </cell>
        </row>
        <row r="631">
          <cell r="A631">
            <v>0</v>
          </cell>
        </row>
        <row r="632">
          <cell r="A632">
            <v>0</v>
          </cell>
        </row>
        <row r="633">
          <cell r="A633">
            <v>0</v>
          </cell>
        </row>
        <row r="634">
          <cell r="A634">
            <v>0</v>
          </cell>
        </row>
        <row r="635">
          <cell r="A635">
            <v>0</v>
          </cell>
        </row>
        <row r="636">
          <cell r="A636">
            <v>0</v>
          </cell>
        </row>
        <row r="637">
          <cell r="A637">
            <v>0</v>
          </cell>
        </row>
        <row r="638">
          <cell r="A638">
            <v>0</v>
          </cell>
        </row>
        <row r="639">
          <cell r="A639">
            <v>0</v>
          </cell>
        </row>
        <row r="640">
          <cell r="A640">
            <v>0</v>
          </cell>
        </row>
        <row r="641">
          <cell r="A641">
            <v>0</v>
          </cell>
        </row>
        <row r="642">
          <cell r="A642">
            <v>0</v>
          </cell>
        </row>
        <row r="643">
          <cell r="A643">
            <v>0</v>
          </cell>
        </row>
        <row r="644">
          <cell r="A644">
            <v>0</v>
          </cell>
        </row>
        <row r="645">
          <cell r="A645">
            <v>0</v>
          </cell>
        </row>
        <row r="646">
          <cell r="A646">
            <v>0</v>
          </cell>
        </row>
        <row r="647">
          <cell r="A647">
            <v>0</v>
          </cell>
        </row>
        <row r="648">
          <cell r="A648">
            <v>0</v>
          </cell>
        </row>
        <row r="649">
          <cell r="A649">
            <v>0</v>
          </cell>
        </row>
        <row r="650">
          <cell r="A650">
            <v>0</v>
          </cell>
        </row>
        <row r="651">
          <cell r="A651">
            <v>0</v>
          </cell>
        </row>
        <row r="652">
          <cell r="A652">
            <v>0</v>
          </cell>
        </row>
        <row r="653">
          <cell r="A653">
            <v>0</v>
          </cell>
        </row>
        <row r="654">
          <cell r="A654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B1:AR63"/>
  <sheetViews>
    <sheetView showGridLines="0" tabSelected="1" zoomScale="70" zoomScaleNormal="70" workbookViewId="0">
      <pane ySplit="8" topLeftCell="A21" activePane="bottomLeft" state="frozen"/>
      <selection sqref="A1:XFD1048576"/>
      <selection pane="bottomLeft" activeCell="V1" sqref="V1"/>
    </sheetView>
  </sheetViews>
  <sheetFormatPr defaultColWidth="9.109375" defaultRowHeight="13.8" x14ac:dyDescent="0.3"/>
  <cols>
    <col min="1" max="1" width="9.109375" style="1"/>
    <col min="2" max="2" width="14.5546875" style="5" customWidth="1"/>
    <col min="3" max="5" width="10" style="5" customWidth="1"/>
    <col min="6" max="7" width="8.5546875" style="5" customWidth="1"/>
    <col min="8" max="8" width="9.44140625" style="5" customWidth="1"/>
    <col min="9" max="11" width="8.5546875" style="5" customWidth="1"/>
    <col min="12" max="12" width="11" style="5" bestFit="1" customWidth="1"/>
    <col min="13" max="13" width="19.44140625" style="5" bestFit="1" customWidth="1"/>
    <col min="14" max="14" width="7.5546875" style="5" customWidth="1"/>
    <col min="15" max="15" width="11.88671875" style="5" customWidth="1"/>
    <col min="16" max="17" width="10.44140625" style="5" customWidth="1"/>
    <col min="18" max="18" width="6.5546875" style="2" customWidth="1"/>
    <col min="19" max="16384" width="9.109375" style="1"/>
  </cols>
  <sheetData>
    <row r="1" spans="2:44" ht="18" x14ac:dyDescent="0.35">
      <c r="B1" s="3" t="s">
        <v>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2:44" x14ac:dyDescent="0.3">
      <c r="B2" s="4"/>
      <c r="C2" s="4"/>
      <c r="D2" s="4"/>
      <c r="E2" s="4"/>
      <c r="F2" s="4"/>
      <c r="G2" s="4"/>
      <c r="H2" s="4"/>
      <c r="I2" s="4"/>
      <c r="J2" s="4"/>
    </row>
    <row r="3" spans="2:44" ht="21" x14ac:dyDescent="0.4">
      <c r="B3" s="6" t="s">
        <v>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44" ht="16.2" customHeight="1" x14ac:dyDescent="0.35">
      <c r="B4" s="7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8"/>
    </row>
    <row r="5" spans="2:44" ht="16.2" customHeight="1" x14ac:dyDescent="0.3">
      <c r="B5" s="9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8"/>
    </row>
    <row r="6" spans="2:44" s="89" customFormat="1" ht="18" customHeight="1" x14ac:dyDescent="0.3">
      <c r="B6" s="86"/>
      <c r="C6" s="87" t="s">
        <v>8</v>
      </c>
      <c r="D6" s="87"/>
      <c r="E6" s="87"/>
      <c r="F6" s="87"/>
      <c r="G6" s="87"/>
      <c r="H6" s="87"/>
      <c r="I6" s="86"/>
      <c r="J6" s="86"/>
      <c r="K6" s="86"/>
      <c r="L6" s="90"/>
      <c r="M6" s="90"/>
      <c r="N6" s="90"/>
      <c r="O6" s="98" t="s">
        <v>3</v>
      </c>
      <c r="P6" s="90"/>
      <c r="Q6" s="90"/>
      <c r="R6" s="88"/>
    </row>
    <row r="7" spans="2:44" s="89" customFormat="1" ht="18" customHeight="1" x14ac:dyDescent="0.3">
      <c r="B7" s="86"/>
      <c r="C7" s="87" t="s">
        <v>9</v>
      </c>
      <c r="D7" s="87"/>
      <c r="E7" s="87"/>
      <c r="F7" s="85" t="s">
        <v>10</v>
      </c>
      <c r="G7" s="85"/>
      <c r="H7" s="85"/>
      <c r="I7" s="87" t="s">
        <v>11</v>
      </c>
      <c r="J7" s="87"/>
      <c r="K7" s="87"/>
      <c r="L7" s="86"/>
      <c r="M7" s="86"/>
      <c r="N7" s="86"/>
      <c r="O7" s="98" t="s">
        <v>12</v>
      </c>
      <c r="P7" s="86"/>
      <c r="Q7" s="86"/>
      <c r="R7" s="88"/>
    </row>
    <row r="8" spans="2:44" ht="32.1" customHeight="1" x14ac:dyDescent="0.3">
      <c r="B8" s="19" t="s">
        <v>13</v>
      </c>
      <c r="C8" s="20" t="s">
        <v>14</v>
      </c>
      <c r="D8" s="20" t="s">
        <v>15</v>
      </c>
      <c r="E8" s="21" t="s">
        <v>3</v>
      </c>
      <c r="F8" s="20" t="s">
        <v>16</v>
      </c>
      <c r="G8" s="20" t="s">
        <v>17</v>
      </c>
      <c r="H8" s="21" t="s">
        <v>3</v>
      </c>
      <c r="I8" s="83" t="s">
        <v>9</v>
      </c>
      <c r="J8" s="83" t="s">
        <v>10</v>
      </c>
      <c r="K8" s="83" t="s">
        <v>3</v>
      </c>
      <c r="L8" s="99" t="s">
        <v>18</v>
      </c>
      <c r="M8" s="99" t="s">
        <v>19</v>
      </c>
      <c r="N8" s="22" t="s">
        <v>20</v>
      </c>
      <c r="O8" s="98" t="s">
        <v>21</v>
      </c>
      <c r="P8" s="99" t="s">
        <v>22</v>
      </c>
      <c r="Q8" s="99" t="s">
        <v>23</v>
      </c>
    </row>
    <row r="9" spans="2:44" ht="15.6" x14ac:dyDescent="0.3">
      <c r="B9" s="16" t="s">
        <v>24</v>
      </c>
      <c r="C9" s="105"/>
      <c r="D9" s="105"/>
      <c r="E9" s="105"/>
      <c r="F9" s="105"/>
      <c r="G9" s="105"/>
      <c r="H9" s="105"/>
      <c r="I9" s="105"/>
      <c r="J9" s="107"/>
      <c r="K9" s="107"/>
      <c r="L9" s="105"/>
      <c r="M9" s="105"/>
      <c r="N9" s="105"/>
      <c r="O9" s="108"/>
      <c r="P9" s="51"/>
      <c r="Q9" s="51"/>
    </row>
    <row r="10" spans="2:44" ht="17.100000000000001" customHeight="1" x14ac:dyDescent="0.3">
      <c r="B10" s="29">
        <v>2010</v>
      </c>
      <c r="C10" s="30">
        <v>139519</v>
      </c>
      <c r="D10" s="30">
        <v>15900</v>
      </c>
      <c r="E10" s="31">
        <f t="shared" ref="E10:E15" si="0">C10+D10</f>
        <v>155419</v>
      </c>
      <c r="F10" s="30">
        <v>9369</v>
      </c>
      <c r="G10" s="30">
        <v>11484</v>
      </c>
      <c r="H10" s="31">
        <f t="shared" ref="H10:H15" si="1">F10+G10</f>
        <v>20853</v>
      </c>
      <c r="I10" s="30">
        <v>3588</v>
      </c>
      <c r="J10" s="30">
        <v>6514</v>
      </c>
      <c r="K10" s="31">
        <f t="shared" ref="K10:K15" si="2">I10+J10</f>
        <v>10102</v>
      </c>
      <c r="L10" s="30">
        <v>24784</v>
      </c>
      <c r="M10" s="30">
        <v>6528</v>
      </c>
      <c r="N10" s="30">
        <v>5684</v>
      </c>
      <c r="O10" s="31">
        <f t="shared" ref="O10:O15" si="3">E10+H10+K10+L10+M10+N10</f>
        <v>223370</v>
      </c>
      <c r="P10" s="31">
        <f t="shared" ref="P10:P15" si="4">E10+I10</f>
        <v>159007</v>
      </c>
      <c r="Q10" s="31">
        <f t="shared" ref="Q10:Q15" si="5">H10+J10</f>
        <v>27367</v>
      </c>
    </row>
    <row r="11" spans="2:44" ht="17.100000000000001" customHeight="1" x14ac:dyDescent="0.3">
      <c r="B11" s="106" t="s">
        <v>25</v>
      </c>
      <c r="C11" s="24">
        <v>136895.09999999995</v>
      </c>
      <c r="D11" s="24">
        <v>15702</v>
      </c>
      <c r="E11" s="25">
        <f t="shared" si="0"/>
        <v>152597.09999999995</v>
      </c>
      <c r="F11" s="24">
        <v>9523</v>
      </c>
      <c r="G11" s="24">
        <v>11650</v>
      </c>
      <c r="H11" s="25">
        <f t="shared" si="1"/>
        <v>21173</v>
      </c>
      <c r="I11" s="24">
        <v>3411</v>
      </c>
      <c r="J11" s="24">
        <v>6671</v>
      </c>
      <c r="K11" s="25">
        <f t="shared" si="2"/>
        <v>10082</v>
      </c>
      <c r="L11" s="24">
        <v>24275</v>
      </c>
      <c r="M11" s="24">
        <v>6644.6966884829535</v>
      </c>
      <c r="N11" s="24">
        <v>5681.4319999999998</v>
      </c>
      <c r="O11" s="25">
        <f t="shared" si="3"/>
        <v>220453.22868848289</v>
      </c>
      <c r="P11" s="25">
        <f t="shared" si="4"/>
        <v>156008.09999999995</v>
      </c>
      <c r="Q11" s="25">
        <f t="shared" si="5"/>
        <v>27844</v>
      </c>
    </row>
    <row r="12" spans="2:44" ht="17.100000000000001" customHeight="1" x14ac:dyDescent="0.3">
      <c r="B12" s="29">
        <v>2012</v>
      </c>
      <c r="C12" s="30">
        <v>128846.99999999994</v>
      </c>
      <c r="D12" s="30">
        <v>14313</v>
      </c>
      <c r="E12" s="31">
        <f t="shared" si="0"/>
        <v>143159.99999999994</v>
      </c>
      <c r="F12" s="30">
        <v>10304</v>
      </c>
      <c r="G12" s="30">
        <v>11793</v>
      </c>
      <c r="H12" s="31">
        <f t="shared" si="1"/>
        <v>22097</v>
      </c>
      <c r="I12" s="30">
        <v>3292</v>
      </c>
      <c r="J12" s="30">
        <v>6763</v>
      </c>
      <c r="K12" s="31">
        <f t="shared" si="2"/>
        <v>10055</v>
      </c>
      <c r="L12" s="30">
        <v>26715</v>
      </c>
      <c r="M12" s="30">
        <v>2001</v>
      </c>
      <c r="N12" s="30">
        <v>5006</v>
      </c>
      <c r="O12" s="31">
        <f t="shared" si="3"/>
        <v>209033.99999999994</v>
      </c>
      <c r="P12" s="31">
        <f t="shared" si="4"/>
        <v>146451.99999999994</v>
      </c>
      <c r="Q12" s="31">
        <f t="shared" si="5"/>
        <v>28860</v>
      </c>
    </row>
    <row r="13" spans="2:44" ht="17.100000000000001" customHeight="1" x14ac:dyDescent="0.3">
      <c r="B13" s="23">
        <v>2013</v>
      </c>
      <c r="C13" s="24">
        <v>124398</v>
      </c>
      <c r="D13" s="24">
        <v>13257</v>
      </c>
      <c r="E13" s="25">
        <f t="shared" si="0"/>
        <v>137655</v>
      </c>
      <c r="F13" s="24">
        <v>9619</v>
      </c>
      <c r="G13" s="24">
        <v>11637</v>
      </c>
      <c r="H13" s="25">
        <f t="shared" si="1"/>
        <v>21256</v>
      </c>
      <c r="I13" s="24">
        <v>3137</v>
      </c>
      <c r="J13" s="24">
        <v>6628</v>
      </c>
      <c r="K13" s="25">
        <f t="shared" si="2"/>
        <v>9765</v>
      </c>
      <c r="L13" s="24">
        <v>24918</v>
      </c>
      <c r="M13" s="24">
        <v>2056</v>
      </c>
      <c r="N13" s="24">
        <v>4277</v>
      </c>
      <c r="O13" s="25">
        <f t="shared" si="3"/>
        <v>199927</v>
      </c>
      <c r="P13" s="25">
        <f t="shared" si="4"/>
        <v>140792</v>
      </c>
      <c r="Q13" s="25">
        <f t="shared" si="5"/>
        <v>27884</v>
      </c>
    </row>
    <row r="14" spans="2:44" ht="17.100000000000001" customHeight="1" x14ac:dyDescent="0.3">
      <c r="B14" s="29">
        <v>2014</v>
      </c>
      <c r="C14" s="30">
        <v>126036</v>
      </c>
      <c r="D14" s="30">
        <v>13146</v>
      </c>
      <c r="E14" s="31">
        <f t="shared" si="0"/>
        <v>139182</v>
      </c>
      <c r="F14" s="30">
        <v>9777</v>
      </c>
      <c r="G14" s="30">
        <v>12362</v>
      </c>
      <c r="H14" s="31">
        <f t="shared" si="1"/>
        <v>22139</v>
      </c>
      <c r="I14" s="30">
        <v>3154</v>
      </c>
      <c r="J14" s="30">
        <v>6812</v>
      </c>
      <c r="K14" s="31">
        <f t="shared" si="2"/>
        <v>9966</v>
      </c>
      <c r="L14" s="30">
        <v>26191</v>
      </c>
      <c r="M14" s="30">
        <v>2231</v>
      </c>
      <c r="N14" s="30">
        <v>4699</v>
      </c>
      <c r="O14" s="31">
        <f t="shared" si="3"/>
        <v>204408</v>
      </c>
      <c r="P14" s="31">
        <f t="shared" si="4"/>
        <v>142336</v>
      </c>
      <c r="Q14" s="31">
        <f t="shared" si="5"/>
        <v>28951</v>
      </c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</row>
    <row r="15" spans="2:44" ht="17.100000000000001" customHeight="1" x14ac:dyDescent="0.3">
      <c r="B15" s="23">
        <v>2015</v>
      </c>
      <c r="C15" s="24">
        <v>127887</v>
      </c>
      <c r="D15" s="24">
        <v>13254</v>
      </c>
      <c r="E15" s="25">
        <f t="shared" si="0"/>
        <v>141141</v>
      </c>
      <c r="F15" s="24">
        <v>9712</v>
      </c>
      <c r="G15" s="24">
        <v>13440</v>
      </c>
      <c r="H15" s="25">
        <f t="shared" si="1"/>
        <v>23152</v>
      </c>
      <c r="I15" s="24">
        <v>3286</v>
      </c>
      <c r="J15" s="24">
        <v>7220</v>
      </c>
      <c r="K15" s="25">
        <f t="shared" si="2"/>
        <v>10506</v>
      </c>
      <c r="L15" s="24">
        <v>27922</v>
      </c>
      <c r="M15" s="24">
        <v>2369</v>
      </c>
      <c r="N15" s="24">
        <v>4941</v>
      </c>
      <c r="O15" s="25">
        <f t="shared" si="3"/>
        <v>210031</v>
      </c>
      <c r="P15" s="25">
        <f t="shared" si="4"/>
        <v>144427</v>
      </c>
      <c r="Q15" s="25">
        <f t="shared" si="5"/>
        <v>30372</v>
      </c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</row>
    <row r="16" spans="2:44" ht="17.100000000000001" customHeight="1" x14ac:dyDescent="0.3">
      <c r="B16" s="29">
        <v>2016</v>
      </c>
      <c r="C16" s="30">
        <v>129652</v>
      </c>
      <c r="D16" s="30">
        <v>12986</v>
      </c>
      <c r="E16" s="31">
        <f>C16+D16</f>
        <v>142638</v>
      </c>
      <c r="F16" s="30">
        <v>9779</v>
      </c>
      <c r="G16" s="30">
        <v>13751</v>
      </c>
      <c r="H16" s="31">
        <f t="shared" ref="H16:H21" si="6">F16+G16</f>
        <v>23530</v>
      </c>
      <c r="I16" s="30">
        <v>3344</v>
      </c>
      <c r="J16" s="30">
        <v>7233</v>
      </c>
      <c r="K16" s="31">
        <f>I16+J16</f>
        <v>10577</v>
      </c>
      <c r="L16" s="30">
        <v>27585</v>
      </c>
      <c r="M16" s="30">
        <v>2478</v>
      </c>
      <c r="N16" s="30">
        <v>4986</v>
      </c>
      <c r="O16" s="31">
        <f t="shared" ref="O16:O21" si="7">E16+H16+K16+L16+M16+N16</f>
        <v>211794</v>
      </c>
      <c r="P16" s="31">
        <f t="shared" ref="P16:P21" si="8">E16+I16</f>
        <v>145982</v>
      </c>
      <c r="Q16" s="31">
        <f t="shared" ref="Q16:Q21" si="9">H16+J16</f>
        <v>30763</v>
      </c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</row>
    <row r="17" spans="2:44" ht="17.100000000000001" customHeight="1" x14ac:dyDescent="0.3">
      <c r="B17" s="38">
        <v>2017</v>
      </c>
      <c r="C17" s="24">
        <v>129833</v>
      </c>
      <c r="D17" s="24">
        <v>13083</v>
      </c>
      <c r="E17" s="25">
        <f>C17+D17</f>
        <v>142916</v>
      </c>
      <c r="F17" s="24">
        <v>9949</v>
      </c>
      <c r="G17" s="24">
        <v>14217</v>
      </c>
      <c r="H17" s="25">
        <f t="shared" si="6"/>
        <v>24166</v>
      </c>
      <c r="I17" s="24">
        <v>3270</v>
      </c>
      <c r="J17" s="24">
        <v>7241</v>
      </c>
      <c r="K17" s="25">
        <f>I17+J17</f>
        <v>10511</v>
      </c>
      <c r="L17" s="24">
        <v>26921</v>
      </c>
      <c r="M17" s="24">
        <v>2551</v>
      </c>
      <c r="N17" s="24">
        <v>4692</v>
      </c>
      <c r="O17" s="25">
        <f t="shared" si="7"/>
        <v>211757</v>
      </c>
      <c r="P17" s="25">
        <f t="shared" si="8"/>
        <v>146186</v>
      </c>
      <c r="Q17" s="25">
        <f t="shared" si="9"/>
        <v>31407</v>
      </c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</row>
    <row r="18" spans="2:44" ht="17.100000000000001" customHeight="1" x14ac:dyDescent="0.3">
      <c r="B18" s="32">
        <v>2018</v>
      </c>
      <c r="C18" s="30">
        <v>130179</v>
      </c>
      <c r="D18" s="30">
        <v>12861</v>
      </c>
      <c r="E18" s="31">
        <f t="shared" ref="E18:E19" si="10">C18+D18</f>
        <v>143040</v>
      </c>
      <c r="F18" s="30">
        <v>9925</v>
      </c>
      <c r="G18" s="30">
        <v>14596</v>
      </c>
      <c r="H18" s="31">
        <f t="shared" si="6"/>
        <v>24521</v>
      </c>
      <c r="I18" s="30">
        <v>3082</v>
      </c>
      <c r="J18" s="30">
        <v>6907</v>
      </c>
      <c r="K18" s="31">
        <f t="shared" ref="K18:K19" si="11">I18+J18</f>
        <v>9989</v>
      </c>
      <c r="L18" s="30">
        <v>27531</v>
      </c>
      <c r="M18" s="30">
        <v>2554</v>
      </c>
      <c r="N18" s="30">
        <v>4114</v>
      </c>
      <c r="O18" s="31">
        <f t="shared" si="7"/>
        <v>211749</v>
      </c>
      <c r="P18" s="31">
        <f t="shared" si="8"/>
        <v>146122</v>
      </c>
      <c r="Q18" s="31">
        <f t="shared" si="9"/>
        <v>31428</v>
      </c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</row>
    <row r="19" spans="2:44" ht="17.100000000000001" customHeight="1" x14ac:dyDescent="0.3">
      <c r="B19" s="38">
        <v>2019</v>
      </c>
      <c r="C19" s="24">
        <v>128926.00000000003</v>
      </c>
      <c r="D19" s="24">
        <v>12470</v>
      </c>
      <c r="E19" s="25">
        <f t="shared" si="10"/>
        <v>141396.00000000003</v>
      </c>
      <c r="F19" s="24">
        <v>10242</v>
      </c>
      <c r="G19" s="24">
        <v>14888</v>
      </c>
      <c r="H19" s="25">
        <f t="shared" si="6"/>
        <v>25130</v>
      </c>
      <c r="I19" s="24">
        <v>3089</v>
      </c>
      <c r="J19" s="24">
        <v>7109</v>
      </c>
      <c r="K19" s="25">
        <f t="shared" si="11"/>
        <v>10198</v>
      </c>
      <c r="L19" s="24">
        <v>27449</v>
      </c>
      <c r="M19" s="24">
        <v>2675</v>
      </c>
      <c r="N19" s="24">
        <v>4133</v>
      </c>
      <c r="O19" s="25">
        <f t="shared" si="7"/>
        <v>210981.00000000003</v>
      </c>
      <c r="P19" s="25">
        <f t="shared" si="8"/>
        <v>144485.00000000003</v>
      </c>
      <c r="Q19" s="25">
        <f t="shared" si="9"/>
        <v>32239</v>
      </c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</row>
    <row r="20" spans="2:44" ht="17.100000000000001" customHeight="1" x14ac:dyDescent="0.3">
      <c r="B20" s="114">
        <v>2020</v>
      </c>
      <c r="C20" s="115">
        <v>124059.00000000004</v>
      </c>
      <c r="D20" s="115">
        <v>11947</v>
      </c>
      <c r="E20" s="31">
        <f>C20+D20</f>
        <v>136006.00000000006</v>
      </c>
      <c r="F20" s="115">
        <v>10317</v>
      </c>
      <c r="G20" s="115">
        <v>15316</v>
      </c>
      <c r="H20" s="31">
        <f t="shared" si="6"/>
        <v>25633</v>
      </c>
      <c r="I20" s="115">
        <v>2930</v>
      </c>
      <c r="J20" s="115">
        <v>6816</v>
      </c>
      <c r="K20" s="31">
        <f>I20+J20</f>
        <v>9746</v>
      </c>
      <c r="L20" s="115">
        <v>26367</v>
      </c>
      <c r="M20" s="115">
        <v>2570</v>
      </c>
      <c r="N20" s="115">
        <v>3818</v>
      </c>
      <c r="O20" s="31">
        <f t="shared" si="7"/>
        <v>204140.00000000006</v>
      </c>
      <c r="P20" s="31">
        <f t="shared" si="8"/>
        <v>138936.00000000006</v>
      </c>
      <c r="Q20" s="31">
        <f t="shared" si="9"/>
        <v>32449</v>
      </c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</row>
    <row r="21" spans="2:44" ht="17.100000000000001" customHeight="1" x14ac:dyDescent="0.3">
      <c r="B21" s="38">
        <v>2021</v>
      </c>
      <c r="C21" s="24">
        <v>126734.99999999999</v>
      </c>
      <c r="D21" s="24">
        <v>11885</v>
      </c>
      <c r="E21" s="25">
        <f>C21+D21</f>
        <v>138620</v>
      </c>
      <c r="F21" s="24">
        <v>10391</v>
      </c>
      <c r="G21" s="24">
        <v>15270</v>
      </c>
      <c r="H21" s="25">
        <f t="shared" si="6"/>
        <v>25661</v>
      </c>
      <c r="I21" s="24">
        <v>3012</v>
      </c>
      <c r="J21" s="24">
        <v>7020</v>
      </c>
      <c r="K21" s="25">
        <f>I21+J21</f>
        <v>10032</v>
      </c>
      <c r="L21" s="24">
        <v>27960</v>
      </c>
      <c r="M21" s="24">
        <v>2650</v>
      </c>
      <c r="N21" s="24">
        <v>4271</v>
      </c>
      <c r="O21" s="25">
        <f t="shared" si="7"/>
        <v>209194</v>
      </c>
      <c r="P21" s="25">
        <f t="shared" si="8"/>
        <v>141632</v>
      </c>
      <c r="Q21" s="25">
        <f t="shared" si="9"/>
        <v>32681</v>
      </c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</row>
    <row r="22" spans="2:44" ht="17.100000000000001" customHeight="1" x14ac:dyDescent="0.3">
      <c r="B22" s="32" t="s">
        <v>58</v>
      </c>
      <c r="C22" s="30">
        <v>125655</v>
      </c>
      <c r="D22" s="30">
        <v>11810</v>
      </c>
      <c r="E22" s="31">
        <f>C22+D22</f>
        <v>137465</v>
      </c>
      <c r="F22" s="30">
        <v>10415</v>
      </c>
      <c r="G22" s="30">
        <v>15730</v>
      </c>
      <c r="H22" s="31">
        <f>F22+G22</f>
        <v>26145</v>
      </c>
      <c r="I22" s="30">
        <v>3020</v>
      </c>
      <c r="J22" s="30">
        <v>7155</v>
      </c>
      <c r="K22" s="31">
        <f>I22+J22</f>
        <v>10175</v>
      </c>
      <c r="L22" s="30">
        <v>28245</v>
      </c>
      <c r="M22" s="30">
        <v>2760</v>
      </c>
      <c r="N22" s="30">
        <v>4350</v>
      </c>
      <c r="O22" s="31">
        <f>E22+H22+K22+L22+M22+N22</f>
        <v>209140</v>
      </c>
      <c r="P22" s="31">
        <f>E22+I22</f>
        <v>140485</v>
      </c>
      <c r="Q22" s="31">
        <f>H22+J22</f>
        <v>33300</v>
      </c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</row>
    <row r="23" spans="2:44" ht="10.35" customHeight="1" x14ac:dyDescent="0.3">
      <c r="B23" s="33"/>
      <c r="C23" s="34"/>
      <c r="D23" s="34"/>
      <c r="E23" s="35"/>
      <c r="F23" s="36"/>
      <c r="G23" s="36"/>
      <c r="H23" s="35"/>
      <c r="I23" s="35"/>
      <c r="J23" s="35"/>
      <c r="K23" s="35"/>
      <c r="L23" s="34"/>
      <c r="M23" s="34"/>
      <c r="N23" s="34"/>
      <c r="O23" s="35"/>
      <c r="P23" s="37"/>
      <c r="Q23" s="37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</row>
    <row r="24" spans="2:44" ht="15" customHeight="1" x14ac:dyDescent="0.3">
      <c r="B24" s="16" t="s">
        <v>0</v>
      </c>
      <c r="C24" s="30"/>
      <c r="D24" s="30"/>
      <c r="E24" s="31"/>
      <c r="F24" s="30"/>
      <c r="G24" s="30"/>
      <c r="H24" s="31"/>
      <c r="I24" s="30"/>
      <c r="J24" s="30"/>
      <c r="K24" s="31"/>
      <c r="L24" s="30"/>
      <c r="M24" s="50"/>
      <c r="N24" s="30"/>
      <c r="O24" s="31"/>
      <c r="P24" s="31"/>
      <c r="Q24" s="31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</row>
    <row r="25" spans="2:44" ht="17.100000000000001" customHeight="1" x14ac:dyDescent="0.3">
      <c r="B25" s="38">
        <v>2023</v>
      </c>
      <c r="C25" s="24">
        <v>124545</v>
      </c>
      <c r="D25" s="24">
        <v>11745</v>
      </c>
      <c r="E25" s="25">
        <f>C25+D25</f>
        <v>136290</v>
      </c>
      <c r="F25" s="24">
        <v>10430</v>
      </c>
      <c r="G25" s="24">
        <v>16215</v>
      </c>
      <c r="H25" s="25">
        <f>F25+G25</f>
        <v>26645</v>
      </c>
      <c r="I25" s="24">
        <v>3030</v>
      </c>
      <c r="J25" s="24">
        <v>7290</v>
      </c>
      <c r="K25" s="25">
        <f t="shared" ref="K25:K47" si="12">I25+J25</f>
        <v>10320</v>
      </c>
      <c r="L25" s="24">
        <v>28580</v>
      </c>
      <c r="M25" s="24">
        <v>2870</v>
      </c>
      <c r="N25" s="24">
        <v>4390</v>
      </c>
      <c r="O25" s="25">
        <f>E25+H25+K25+L25+M25+N25</f>
        <v>209095</v>
      </c>
      <c r="P25" s="25">
        <f>E25+I25</f>
        <v>139320</v>
      </c>
      <c r="Q25" s="25">
        <f>H25+J25</f>
        <v>33935</v>
      </c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</row>
    <row r="26" spans="2:44" ht="17.100000000000001" customHeight="1" x14ac:dyDescent="0.3">
      <c r="B26" s="32">
        <v>2024</v>
      </c>
      <c r="C26" s="30">
        <v>123440</v>
      </c>
      <c r="D26" s="30">
        <v>11685</v>
      </c>
      <c r="E26" s="31">
        <f>C26+D26</f>
        <v>135125</v>
      </c>
      <c r="F26" s="30">
        <v>10450</v>
      </c>
      <c r="G26" s="30">
        <v>16735</v>
      </c>
      <c r="H26" s="31">
        <f>F26+G26</f>
        <v>27185</v>
      </c>
      <c r="I26" s="30">
        <v>3040</v>
      </c>
      <c r="J26" s="30">
        <v>7430</v>
      </c>
      <c r="K26" s="31">
        <f t="shared" si="12"/>
        <v>10470</v>
      </c>
      <c r="L26" s="30">
        <v>28935</v>
      </c>
      <c r="M26" s="30">
        <v>2985</v>
      </c>
      <c r="N26" s="30">
        <v>4445</v>
      </c>
      <c r="O26" s="31">
        <f>E26+H26+K26+L26+M26+N26</f>
        <v>209145</v>
      </c>
      <c r="P26" s="31">
        <f>E26+I26</f>
        <v>138165</v>
      </c>
      <c r="Q26" s="31">
        <f>H26+J26</f>
        <v>34615</v>
      </c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</row>
    <row r="27" spans="2:44" ht="10.35" customHeight="1" x14ac:dyDescent="0.3">
      <c r="B27" s="32"/>
      <c r="C27" s="30"/>
      <c r="D27" s="30"/>
      <c r="E27" s="31"/>
      <c r="F27" s="30"/>
      <c r="G27" s="30"/>
      <c r="H27" s="31"/>
      <c r="I27" s="30"/>
      <c r="J27" s="30"/>
      <c r="K27" s="31"/>
      <c r="L27" s="30"/>
      <c r="M27" s="30"/>
      <c r="N27" s="30"/>
      <c r="O27" s="31"/>
      <c r="P27" s="31"/>
      <c r="Q27" s="31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</row>
    <row r="28" spans="2:44" ht="17.100000000000001" customHeight="1" x14ac:dyDescent="0.3">
      <c r="B28" s="38">
        <v>2025</v>
      </c>
      <c r="C28" s="24">
        <v>122365</v>
      </c>
      <c r="D28" s="24">
        <v>11630</v>
      </c>
      <c r="E28" s="25">
        <f>C28+D28</f>
        <v>133995</v>
      </c>
      <c r="F28" s="24">
        <v>10475</v>
      </c>
      <c r="G28" s="24">
        <v>17270</v>
      </c>
      <c r="H28" s="25">
        <f>F28+G28</f>
        <v>27745</v>
      </c>
      <c r="I28" s="24">
        <v>3050</v>
      </c>
      <c r="J28" s="24">
        <v>7575</v>
      </c>
      <c r="K28" s="25">
        <f t="shared" si="12"/>
        <v>10625</v>
      </c>
      <c r="L28" s="24">
        <v>29280</v>
      </c>
      <c r="M28" s="24">
        <v>3095</v>
      </c>
      <c r="N28" s="24">
        <v>4485</v>
      </c>
      <c r="O28" s="25">
        <f>E28+H28+K28+L28+M28+N28</f>
        <v>209225</v>
      </c>
      <c r="P28" s="25">
        <f>E28+I28</f>
        <v>137045</v>
      </c>
      <c r="Q28" s="25">
        <f>H28+J28</f>
        <v>35320</v>
      </c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</row>
    <row r="29" spans="2:44" ht="17.100000000000001" customHeight="1" x14ac:dyDescent="0.3">
      <c r="B29" s="32">
        <v>2026</v>
      </c>
      <c r="C29" s="30">
        <v>121295</v>
      </c>
      <c r="D29" s="30">
        <v>11575</v>
      </c>
      <c r="E29" s="31">
        <f>C29+D29</f>
        <v>132870</v>
      </c>
      <c r="F29" s="30">
        <v>10500</v>
      </c>
      <c r="G29" s="30">
        <v>17820</v>
      </c>
      <c r="H29" s="31">
        <f>F29+G29</f>
        <v>28320</v>
      </c>
      <c r="I29" s="30">
        <v>3060</v>
      </c>
      <c r="J29" s="30">
        <v>7725</v>
      </c>
      <c r="K29" s="31">
        <f t="shared" si="12"/>
        <v>10785</v>
      </c>
      <c r="L29" s="30">
        <v>29620</v>
      </c>
      <c r="M29" s="30">
        <v>3215</v>
      </c>
      <c r="N29" s="30">
        <v>4525</v>
      </c>
      <c r="O29" s="31">
        <f>E29+H29+K29+L29+M29+N29</f>
        <v>209335</v>
      </c>
      <c r="P29" s="31">
        <f>E29+I29</f>
        <v>135930</v>
      </c>
      <c r="Q29" s="31">
        <f>H29+J29</f>
        <v>36045</v>
      </c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</row>
    <row r="30" spans="2:44" ht="17.100000000000001" customHeight="1" x14ac:dyDescent="0.3">
      <c r="B30" s="38">
        <v>2027</v>
      </c>
      <c r="C30" s="24">
        <v>120235</v>
      </c>
      <c r="D30" s="24">
        <v>11525</v>
      </c>
      <c r="E30" s="25">
        <f>C30+D30</f>
        <v>131760</v>
      </c>
      <c r="F30" s="24">
        <v>10525</v>
      </c>
      <c r="G30" s="24">
        <v>18370</v>
      </c>
      <c r="H30" s="25">
        <f>F30+G30</f>
        <v>28895</v>
      </c>
      <c r="I30" s="24">
        <v>3075</v>
      </c>
      <c r="J30" s="24">
        <v>7875</v>
      </c>
      <c r="K30" s="25">
        <f t="shared" si="12"/>
        <v>10950</v>
      </c>
      <c r="L30" s="24">
        <v>29925</v>
      </c>
      <c r="M30" s="24">
        <v>3330</v>
      </c>
      <c r="N30" s="24">
        <v>4565</v>
      </c>
      <c r="O30" s="25">
        <f>E30+H30+K30+L30+M30+N30</f>
        <v>209425</v>
      </c>
      <c r="P30" s="25">
        <f>E30+I30</f>
        <v>134835</v>
      </c>
      <c r="Q30" s="25">
        <f>H30+J30</f>
        <v>36770</v>
      </c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</row>
    <row r="31" spans="2:44" ht="17.100000000000001" customHeight="1" x14ac:dyDescent="0.3">
      <c r="B31" s="32">
        <v>2028</v>
      </c>
      <c r="C31" s="30">
        <v>119185</v>
      </c>
      <c r="D31" s="30">
        <v>11485</v>
      </c>
      <c r="E31" s="31">
        <f>C31+D31</f>
        <v>130670</v>
      </c>
      <c r="F31" s="30">
        <v>10560</v>
      </c>
      <c r="G31" s="30">
        <v>18930</v>
      </c>
      <c r="H31" s="31">
        <f>F31+G31</f>
        <v>29490</v>
      </c>
      <c r="I31" s="30">
        <v>3090</v>
      </c>
      <c r="J31" s="30">
        <v>8030</v>
      </c>
      <c r="K31" s="31">
        <f t="shared" si="12"/>
        <v>11120</v>
      </c>
      <c r="L31" s="30">
        <v>30190</v>
      </c>
      <c r="M31" s="30">
        <v>3450</v>
      </c>
      <c r="N31" s="30">
        <v>4590</v>
      </c>
      <c r="O31" s="31">
        <f>E31+H31+K31+L31+M31+N31</f>
        <v>209510</v>
      </c>
      <c r="P31" s="31">
        <f>E31+I31</f>
        <v>133760</v>
      </c>
      <c r="Q31" s="31">
        <f>H31+J31</f>
        <v>37520</v>
      </c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</row>
    <row r="32" spans="2:44" ht="17.100000000000001" customHeight="1" x14ac:dyDescent="0.3">
      <c r="B32" s="38">
        <v>2029</v>
      </c>
      <c r="C32" s="24">
        <v>118155</v>
      </c>
      <c r="D32" s="24">
        <v>11445</v>
      </c>
      <c r="E32" s="25">
        <f>C32+D32</f>
        <v>129600</v>
      </c>
      <c r="F32" s="24">
        <v>10605</v>
      </c>
      <c r="G32" s="24">
        <v>19490</v>
      </c>
      <c r="H32" s="25">
        <f>F32+G32</f>
        <v>30095</v>
      </c>
      <c r="I32" s="24">
        <v>3105</v>
      </c>
      <c r="J32" s="24">
        <v>8185</v>
      </c>
      <c r="K32" s="25">
        <f t="shared" si="12"/>
        <v>11290</v>
      </c>
      <c r="L32" s="24">
        <v>30440</v>
      </c>
      <c r="M32" s="24">
        <v>3565</v>
      </c>
      <c r="N32" s="24">
        <v>4610</v>
      </c>
      <c r="O32" s="25">
        <f>E32+H32+K32+L32+M32+N32</f>
        <v>209600</v>
      </c>
      <c r="P32" s="25">
        <f>E32+I32</f>
        <v>132705</v>
      </c>
      <c r="Q32" s="25">
        <f>H32+J32</f>
        <v>38280</v>
      </c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</row>
    <row r="33" spans="2:44" ht="10.35" customHeight="1" x14ac:dyDescent="0.3">
      <c r="B33" s="39"/>
      <c r="C33" s="37"/>
      <c r="D33" s="37"/>
      <c r="E33" s="35"/>
      <c r="F33" s="37"/>
      <c r="G33" s="37"/>
      <c r="H33" s="35"/>
      <c r="I33" s="37"/>
      <c r="J33" s="37"/>
      <c r="K33" s="35"/>
      <c r="L33" s="37"/>
      <c r="M33" s="37"/>
      <c r="N33" s="37"/>
      <c r="O33" s="35"/>
      <c r="P33" s="35"/>
      <c r="Q33" s="35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</row>
    <row r="34" spans="2:44" ht="17.100000000000001" customHeight="1" x14ac:dyDescent="0.3">
      <c r="B34" s="32">
        <v>2030</v>
      </c>
      <c r="C34" s="30">
        <v>117165</v>
      </c>
      <c r="D34" s="30">
        <v>11405</v>
      </c>
      <c r="E34" s="31">
        <f>C34+D34</f>
        <v>128570</v>
      </c>
      <c r="F34" s="30">
        <v>10660</v>
      </c>
      <c r="G34" s="30">
        <v>20055</v>
      </c>
      <c r="H34" s="31">
        <f>F34+G34</f>
        <v>30715</v>
      </c>
      <c r="I34" s="30">
        <v>3120</v>
      </c>
      <c r="J34" s="30">
        <v>8345</v>
      </c>
      <c r="K34" s="31">
        <f t="shared" si="12"/>
        <v>11465</v>
      </c>
      <c r="L34" s="30">
        <v>30685</v>
      </c>
      <c r="M34" s="30">
        <v>3690</v>
      </c>
      <c r="N34" s="30">
        <v>4625</v>
      </c>
      <c r="O34" s="31">
        <f>E34+H34+K34+L34+M34+N34</f>
        <v>209750</v>
      </c>
      <c r="P34" s="31">
        <f>E34+I34</f>
        <v>131690</v>
      </c>
      <c r="Q34" s="31">
        <f>H34+J34</f>
        <v>39060</v>
      </c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</row>
    <row r="35" spans="2:44" ht="17.100000000000001" customHeight="1" x14ac:dyDescent="0.3">
      <c r="B35" s="38">
        <v>2031</v>
      </c>
      <c r="C35" s="24">
        <v>116205</v>
      </c>
      <c r="D35" s="24">
        <v>11375</v>
      </c>
      <c r="E35" s="25">
        <f t="shared" ref="E35:E47" si="13">C35+D35</f>
        <v>127580</v>
      </c>
      <c r="F35" s="24">
        <v>10725</v>
      </c>
      <c r="G35" s="24">
        <v>20620</v>
      </c>
      <c r="H35" s="25">
        <f t="shared" ref="H35:H47" si="14">F35+G35</f>
        <v>31345</v>
      </c>
      <c r="I35" s="24">
        <v>3135</v>
      </c>
      <c r="J35" s="24">
        <v>8505</v>
      </c>
      <c r="K35" s="25">
        <f t="shared" si="12"/>
        <v>11640</v>
      </c>
      <c r="L35" s="24">
        <v>30930</v>
      </c>
      <c r="M35" s="24">
        <v>3810</v>
      </c>
      <c r="N35" s="24">
        <v>4630</v>
      </c>
      <c r="O35" s="25">
        <f t="shared" ref="O35:O44" si="15">E35+H35+K35+L35+M35+N35</f>
        <v>209935</v>
      </c>
      <c r="P35" s="25">
        <f t="shared" ref="P35:P47" si="16">E35+I35</f>
        <v>130715</v>
      </c>
      <c r="Q35" s="25">
        <f t="shared" ref="Q35:Q47" si="17">H35+J35</f>
        <v>39850</v>
      </c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</row>
    <row r="36" spans="2:44" ht="17.100000000000001" customHeight="1" x14ac:dyDescent="0.3">
      <c r="B36" s="32">
        <v>2032</v>
      </c>
      <c r="C36" s="30">
        <v>115270</v>
      </c>
      <c r="D36" s="30">
        <v>11345</v>
      </c>
      <c r="E36" s="31">
        <f>C36+D36</f>
        <v>126615</v>
      </c>
      <c r="F36" s="30">
        <v>10805</v>
      </c>
      <c r="G36" s="30">
        <v>21190</v>
      </c>
      <c r="H36" s="31">
        <f>F36+G36</f>
        <v>31995</v>
      </c>
      <c r="I36" s="30">
        <v>3155</v>
      </c>
      <c r="J36" s="30">
        <v>8665</v>
      </c>
      <c r="K36" s="31">
        <f t="shared" si="12"/>
        <v>11820</v>
      </c>
      <c r="L36" s="30">
        <v>31170</v>
      </c>
      <c r="M36" s="30">
        <v>3930</v>
      </c>
      <c r="N36" s="30">
        <v>4645</v>
      </c>
      <c r="O36" s="31">
        <f>E36+H36+K36+L36+M36+N36</f>
        <v>210175</v>
      </c>
      <c r="P36" s="31">
        <f>E36+I36</f>
        <v>129770</v>
      </c>
      <c r="Q36" s="31">
        <f>H36+J36</f>
        <v>40660</v>
      </c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</row>
    <row r="37" spans="2:44" ht="17.100000000000001" customHeight="1" x14ac:dyDescent="0.3">
      <c r="B37" s="38">
        <v>2033</v>
      </c>
      <c r="C37" s="24">
        <v>114360</v>
      </c>
      <c r="D37" s="24">
        <v>11315</v>
      </c>
      <c r="E37" s="25">
        <f>C37+D37</f>
        <v>125675</v>
      </c>
      <c r="F37" s="24">
        <v>10885</v>
      </c>
      <c r="G37" s="24">
        <v>21775</v>
      </c>
      <c r="H37" s="25">
        <f>F37+G37</f>
        <v>32660</v>
      </c>
      <c r="I37" s="24">
        <v>3175</v>
      </c>
      <c r="J37" s="24">
        <v>8830</v>
      </c>
      <c r="K37" s="25">
        <f t="shared" si="12"/>
        <v>12005</v>
      </c>
      <c r="L37" s="24">
        <v>31410</v>
      </c>
      <c r="M37" s="24">
        <v>4050</v>
      </c>
      <c r="N37" s="24">
        <v>4655</v>
      </c>
      <c r="O37" s="25">
        <f>E37+H37+K37+L37+M37+N37</f>
        <v>210455</v>
      </c>
      <c r="P37" s="25">
        <f>E37+I37</f>
        <v>128850</v>
      </c>
      <c r="Q37" s="25">
        <f>H37+J37</f>
        <v>41490</v>
      </c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</row>
    <row r="38" spans="2:44" ht="17.100000000000001" customHeight="1" x14ac:dyDescent="0.3">
      <c r="B38" s="32">
        <v>2034</v>
      </c>
      <c r="C38" s="30">
        <v>113485</v>
      </c>
      <c r="D38" s="30">
        <v>11285</v>
      </c>
      <c r="E38" s="31">
        <f>C38+D38</f>
        <v>124770</v>
      </c>
      <c r="F38" s="30">
        <v>10980</v>
      </c>
      <c r="G38" s="30">
        <v>22345</v>
      </c>
      <c r="H38" s="31">
        <f>F38+G38</f>
        <v>33325</v>
      </c>
      <c r="I38" s="30">
        <v>3195</v>
      </c>
      <c r="J38" s="30">
        <v>8995</v>
      </c>
      <c r="K38" s="31">
        <f t="shared" si="12"/>
        <v>12190</v>
      </c>
      <c r="L38" s="30">
        <v>31650</v>
      </c>
      <c r="M38" s="30">
        <v>4165</v>
      </c>
      <c r="N38" s="30">
        <v>4660</v>
      </c>
      <c r="O38" s="31">
        <f>E38+H38+K38+L38+M38+N38</f>
        <v>210760</v>
      </c>
      <c r="P38" s="31">
        <f>E38+I38</f>
        <v>127965</v>
      </c>
      <c r="Q38" s="31">
        <f>H38+J38</f>
        <v>42320</v>
      </c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</row>
    <row r="39" spans="2:44" ht="10.35" customHeight="1" x14ac:dyDescent="0.3">
      <c r="B39" s="32"/>
      <c r="C39" s="30"/>
      <c r="D39" s="30"/>
      <c r="E39" s="31"/>
      <c r="F39" s="30"/>
      <c r="G39" s="30"/>
      <c r="H39" s="31"/>
      <c r="I39" s="30"/>
      <c r="J39" s="30"/>
      <c r="K39" s="31"/>
      <c r="L39" s="30"/>
      <c r="M39" s="30"/>
      <c r="N39" s="30"/>
      <c r="O39" s="31"/>
      <c r="P39" s="31"/>
      <c r="Q39" s="31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</row>
    <row r="40" spans="2:44" ht="17.100000000000001" customHeight="1" x14ac:dyDescent="0.3">
      <c r="B40" s="38">
        <v>2035</v>
      </c>
      <c r="C40" s="24">
        <v>112655</v>
      </c>
      <c r="D40" s="24">
        <v>11260</v>
      </c>
      <c r="E40" s="25">
        <f t="shared" si="13"/>
        <v>123915</v>
      </c>
      <c r="F40" s="24">
        <v>11075</v>
      </c>
      <c r="G40" s="24">
        <v>22935</v>
      </c>
      <c r="H40" s="25">
        <f t="shared" si="14"/>
        <v>34010</v>
      </c>
      <c r="I40" s="24">
        <v>3215</v>
      </c>
      <c r="J40" s="24">
        <v>9160</v>
      </c>
      <c r="K40" s="25">
        <f t="shared" si="12"/>
        <v>12375</v>
      </c>
      <c r="L40" s="24">
        <v>31895</v>
      </c>
      <c r="M40" s="24">
        <v>4270</v>
      </c>
      <c r="N40" s="24">
        <v>4670</v>
      </c>
      <c r="O40" s="25">
        <f t="shared" si="15"/>
        <v>211135</v>
      </c>
      <c r="P40" s="25">
        <f t="shared" si="16"/>
        <v>127130</v>
      </c>
      <c r="Q40" s="25">
        <f t="shared" si="17"/>
        <v>43170</v>
      </c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</row>
    <row r="41" spans="2:44" ht="17.100000000000001" customHeight="1" x14ac:dyDescent="0.3">
      <c r="B41" s="32">
        <v>2036</v>
      </c>
      <c r="C41" s="30">
        <v>111860</v>
      </c>
      <c r="D41" s="30">
        <v>11235</v>
      </c>
      <c r="E41" s="31">
        <f t="shared" si="13"/>
        <v>123095</v>
      </c>
      <c r="F41" s="30">
        <v>11175</v>
      </c>
      <c r="G41" s="30">
        <v>23520</v>
      </c>
      <c r="H41" s="31">
        <f t="shared" si="14"/>
        <v>34695</v>
      </c>
      <c r="I41" s="30">
        <v>3235</v>
      </c>
      <c r="J41" s="30">
        <v>9325</v>
      </c>
      <c r="K41" s="31">
        <f t="shared" si="12"/>
        <v>12560</v>
      </c>
      <c r="L41" s="30">
        <v>32130</v>
      </c>
      <c r="M41" s="30">
        <v>4380</v>
      </c>
      <c r="N41" s="30">
        <v>4680</v>
      </c>
      <c r="O41" s="31">
        <f t="shared" si="15"/>
        <v>211540</v>
      </c>
      <c r="P41" s="31">
        <f t="shared" si="16"/>
        <v>126330</v>
      </c>
      <c r="Q41" s="31">
        <f t="shared" si="17"/>
        <v>44020</v>
      </c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</row>
    <row r="42" spans="2:44" ht="17.100000000000001" customHeight="1" x14ac:dyDescent="0.3">
      <c r="B42" s="38">
        <v>2037</v>
      </c>
      <c r="C42" s="24">
        <v>111105</v>
      </c>
      <c r="D42" s="24">
        <v>11220</v>
      </c>
      <c r="E42" s="25">
        <f t="shared" si="13"/>
        <v>122325</v>
      </c>
      <c r="F42" s="24">
        <v>11290</v>
      </c>
      <c r="G42" s="24">
        <v>24095</v>
      </c>
      <c r="H42" s="25">
        <f t="shared" si="14"/>
        <v>35385</v>
      </c>
      <c r="I42" s="24">
        <v>3255</v>
      </c>
      <c r="J42" s="24">
        <v>9490</v>
      </c>
      <c r="K42" s="25">
        <f t="shared" si="12"/>
        <v>12745</v>
      </c>
      <c r="L42" s="24">
        <v>32360</v>
      </c>
      <c r="M42" s="24">
        <v>4495</v>
      </c>
      <c r="N42" s="24">
        <v>4690</v>
      </c>
      <c r="O42" s="25">
        <f t="shared" si="15"/>
        <v>212000</v>
      </c>
      <c r="P42" s="25">
        <f t="shared" si="16"/>
        <v>125580</v>
      </c>
      <c r="Q42" s="25">
        <f t="shared" si="17"/>
        <v>44875</v>
      </c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</row>
    <row r="43" spans="2:44" ht="17.100000000000001" customHeight="1" x14ac:dyDescent="0.3">
      <c r="B43" s="32">
        <v>2038</v>
      </c>
      <c r="C43" s="30">
        <v>110405</v>
      </c>
      <c r="D43" s="30">
        <v>11205</v>
      </c>
      <c r="E43" s="31">
        <f t="shared" si="13"/>
        <v>121610</v>
      </c>
      <c r="F43" s="30">
        <v>11410</v>
      </c>
      <c r="G43" s="30">
        <v>24655</v>
      </c>
      <c r="H43" s="31">
        <f t="shared" si="14"/>
        <v>36065</v>
      </c>
      <c r="I43" s="30">
        <v>3275</v>
      </c>
      <c r="J43" s="30">
        <v>9655</v>
      </c>
      <c r="K43" s="31">
        <f t="shared" si="12"/>
        <v>12930</v>
      </c>
      <c r="L43" s="30">
        <v>32600</v>
      </c>
      <c r="M43" s="30">
        <v>4610</v>
      </c>
      <c r="N43" s="30">
        <v>4695</v>
      </c>
      <c r="O43" s="31">
        <f t="shared" si="15"/>
        <v>212510</v>
      </c>
      <c r="P43" s="31">
        <f t="shared" si="16"/>
        <v>124885</v>
      </c>
      <c r="Q43" s="31">
        <f t="shared" si="17"/>
        <v>45720</v>
      </c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</row>
    <row r="44" spans="2:44" ht="17.100000000000001" customHeight="1" x14ac:dyDescent="0.3">
      <c r="B44" s="38">
        <v>2039</v>
      </c>
      <c r="C44" s="24">
        <v>109745</v>
      </c>
      <c r="D44" s="24">
        <v>11195</v>
      </c>
      <c r="E44" s="25">
        <f t="shared" si="13"/>
        <v>120940</v>
      </c>
      <c r="F44" s="24">
        <v>11545</v>
      </c>
      <c r="G44" s="24">
        <v>25225</v>
      </c>
      <c r="H44" s="25">
        <f t="shared" si="14"/>
        <v>36770</v>
      </c>
      <c r="I44" s="24">
        <v>3295</v>
      </c>
      <c r="J44" s="24">
        <v>9820</v>
      </c>
      <c r="K44" s="25">
        <f t="shared" si="12"/>
        <v>13115</v>
      </c>
      <c r="L44" s="24">
        <v>32835</v>
      </c>
      <c r="M44" s="24">
        <v>4730</v>
      </c>
      <c r="N44" s="24">
        <v>4700</v>
      </c>
      <c r="O44" s="25">
        <f t="shared" si="15"/>
        <v>213090</v>
      </c>
      <c r="P44" s="25">
        <f t="shared" si="16"/>
        <v>124235</v>
      </c>
      <c r="Q44" s="25">
        <f t="shared" si="17"/>
        <v>46590</v>
      </c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</row>
    <row r="45" spans="2:44" ht="10.35" customHeight="1" x14ac:dyDescent="0.3">
      <c r="B45" s="39"/>
      <c r="C45" s="37"/>
      <c r="D45" s="37"/>
      <c r="E45" s="35"/>
      <c r="F45" s="37"/>
      <c r="G45" s="37"/>
      <c r="H45" s="35"/>
      <c r="I45" s="37"/>
      <c r="J45" s="37"/>
      <c r="K45" s="35"/>
      <c r="L45" s="37"/>
      <c r="M45" s="37"/>
      <c r="N45" s="37"/>
      <c r="O45" s="35"/>
      <c r="P45" s="35"/>
      <c r="Q45" s="35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</row>
    <row r="46" spans="2:44" ht="17.100000000000001" customHeight="1" x14ac:dyDescent="0.3">
      <c r="B46" s="32">
        <v>2040</v>
      </c>
      <c r="C46" s="30">
        <v>109155</v>
      </c>
      <c r="D46" s="30">
        <v>11185</v>
      </c>
      <c r="E46" s="31">
        <f t="shared" si="13"/>
        <v>120340</v>
      </c>
      <c r="F46" s="30">
        <v>11690</v>
      </c>
      <c r="G46" s="30">
        <v>25805</v>
      </c>
      <c r="H46" s="31">
        <f t="shared" si="14"/>
        <v>37495</v>
      </c>
      <c r="I46" s="30">
        <v>3315</v>
      </c>
      <c r="J46" s="30">
        <v>9985</v>
      </c>
      <c r="K46" s="31">
        <f t="shared" si="12"/>
        <v>13300</v>
      </c>
      <c r="L46" s="30">
        <v>33070</v>
      </c>
      <c r="M46" s="30">
        <v>4855</v>
      </c>
      <c r="N46" s="30">
        <v>4710</v>
      </c>
      <c r="O46" s="31">
        <f>E46+H46+K46+L46+M46+N46</f>
        <v>213770</v>
      </c>
      <c r="P46" s="31">
        <f t="shared" si="16"/>
        <v>123655</v>
      </c>
      <c r="Q46" s="31">
        <f t="shared" si="17"/>
        <v>47480</v>
      </c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</row>
    <row r="47" spans="2:44" ht="17.100000000000001" customHeight="1" x14ac:dyDescent="0.3">
      <c r="B47" s="38">
        <v>2041</v>
      </c>
      <c r="C47" s="24">
        <v>108630</v>
      </c>
      <c r="D47" s="24">
        <v>11180</v>
      </c>
      <c r="E47" s="25">
        <f t="shared" si="13"/>
        <v>119810</v>
      </c>
      <c r="F47" s="24">
        <v>11840</v>
      </c>
      <c r="G47" s="24">
        <v>26385</v>
      </c>
      <c r="H47" s="25">
        <f t="shared" si="14"/>
        <v>38225</v>
      </c>
      <c r="I47" s="24">
        <v>3335</v>
      </c>
      <c r="J47" s="24">
        <v>10155</v>
      </c>
      <c r="K47" s="25">
        <f t="shared" si="12"/>
        <v>13490</v>
      </c>
      <c r="L47" s="24">
        <v>33305</v>
      </c>
      <c r="M47" s="24">
        <v>4980</v>
      </c>
      <c r="N47" s="24">
        <v>4715</v>
      </c>
      <c r="O47" s="25">
        <f t="shared" ref="O47" si="18">E47+H47+K47+L47+M47+N47</f>
        <v>214525</v>
      </c>
      <c r="P47" s="25">
        <f t="shared" si="16"/>
        <v>123145</v>
      </c>
      <c r="Q47" s="25">
        <f t="shared" si="17"/>
        <v>48380</v>
      </c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</row>
    <row r="48" spans="2:44" ht="17.100000000000001" customHeight="1" x14ac:dyDescent="0.3">
      <c r="B48" s="32">
        <v>2042</v>
      </c>
      <c r="C48" s="30">
        <v>108175</v>
      </c>
      <c r="D48" s="30">
        <v>11175</v>
      </c>
      <c r="E48" s="31">
        <f t="shared" ref="E48:E49" si="19">C48+D48</f>
        <v>119350</v>
      </c>
      <c r="F48" s="30">
        <v>12005</v>
      </c>
      <c r="G48" s="30">
        <v>26975</v>
      </c>
      <c r="H48" s="31">
        <f t="shared" ref="H48:H49" si="20">F48+G48</f>
        <v>38980</v>
      </c>
      <c r="I48" s="30">
        <v>3355</v>
      </c>
      <c r="J48" s="30">
        <v>10325</v>
      </c>
      <c r="K48" s="31">
        <f t="shared" ref="K48:K49" si="21">I48+J48</f>
        <v>13680</v>
      </c>
      <c r="L48" s="30">
        <v>33545</v>
      </c>
      <c r="M48" s="30">
        <v>5110</v>
      </c>
      <c r="N48" s="30">
        <v>4725</v>
      </c>
      <c r="O48" s="31">
        <f>E48+H48+K48+L48+M48+N48</f>
        <v>215390</v>
      </c>
      <c r="P48" s="31">
        <f t="shared" ref="P48:P49" si="22">E48+I48</f>
        <v>122705</v>
      </c>
      <c r="Q48" s="31">
        <f t="shared" ref="Q48:Q49" si="23">H48+J48</f>
        <v>49305</v>
      </c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</row>
    <row r="49" spans="2:44" ht="17.100000000000001" customHeight="1" x14ac:dyDescent="0.3">
      <c r="B49" s="38">
        <v>2043</v>
      </c>
      <c r="C49" s="24">
        <v>107800</v>
      </c>
      <c r="D49" s="24">
        <v>11175</v>
      </c>
      <c r="E49" s="25">
        <f t="shared" si="19"/>
        <v>118975</v>
      </c>
      <c r="F49" s="24">
        <v>12170</v>
      </c>
      <c r="G49" s="24">
        <v>27570</v>
      </c>
      <c r="H49" s="25">
        <f t="shared" si="20"/>
        <v>39740</v>
      </c>
      <c r="I49" s="24">
        <v>3375</v>
      </c>
      <c r="J49" s="24">
        <v>10495</v>
      </c>
      <c r="K49" s="25">
        <f t="shared" si="21"/>
        <v>13870</v>
      </c>
      <c r="L49" s="24">
        <v>33835</v>
      </c>
      <c r="M49" s="24">
        <v>5245</v>
      </c>
      <c r="N49" s="24">
        <v>4730</v>
      </c>
      <c r="O49" s="25">
        <f t="shared" ref="O49" si="24">E49+H49+K49+L49+M49+N49</f>
        <v>216395</v>
      </c>
      <c r="P49" s="25">
        <f t="shared" si="22"/>
        <v>122350</v>
      </c>
      <c r="Q49" s="25">
        <f t="shared" si="23"/>
        <v>50235</v>
      </c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</row>
    <row r="50" spans="2:44" ht="10.35" customHeight="1" x14ac:dyDescent="0.3">
      <c r="B50" s="39"/>
      <c r="C50" s="37"/>
      <c r="D50" s="37"/>
      <c r="E50" s="37"/>
      <c r="F50" s="37"/>
      <c r="G50" s="37"/>
      <c r="H50" s="37"/>
      <c r="I50" s="37"/>
      <c r="J50" s="37"/>
      <c r="K50" s="35"/>
      <c r="L50" s="37"/>
      <c r="M50" s="37"/>
      <c r="N50" s="37"/>
      <c r="O50" s="35"/>
      <c r="P50" s="35"/>
      <c r="Q50" s="35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</row>
    <row r="51" spans="2:44" ht="15" customHeight="1" x14ac:dyDescent="0.3">
      <c r="B51" s="49" t="s">
        <v>1</v>
      </c>
      <c r="C51" s="27"/>
      <c r="D51" s="27"/>
      <c r="E51" s="28"/>
      <c r="F51" s="27"/>
      <c r="G51" s="27"/>
      <c r="H51" s="28"/>
      <c r="I51" s="27"/>
      <c r="J51" s="27"/>
      <c r="K51" s="28"/>
      <c r="L51" s="27"/>
      <c r="M51" s="27"/>
      <c r="N51" s="27"/>
      <c r="O51" s="28"/>
      <c r="P51" s="28"/>
      <c r="Q51" s="40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</row>
    <row r="52" spans="2:44" ht="15" customHeight="1" x14ac:dyDescent="0.3">
      <c r="B52" s="32" t="s">
        <v>62</v>
      </c>
      <c r="C52" s="41">
        <f>RATE(2022-2010,,-C10,C22)</f>
        <v>-8.6838041000321282E-3</v>
      </c>
      <c r="D52" s="41">
        <f t="shared" ref="D52:Q52" si="25">RATE(2022-2010,,-D10,D22)</f>
        <v>-2.4476510651828074E-2</v>
      </c>
      <c r="E52" s="41">
        <f t="shared" si="25"/>
        <v>-1.0177468493935832E-2</v>
      </c>
      <c r="F52" s="41">
        <f t="shared" si="25"/>
        <v>8.8590703085855895E-3</v>
      </c>
      <c r="G52" s="41">
        <f t="shared" si="25"/>
        <v>2.6564625777085005E-2</v>
      </c>
      <c r="H52" s="41">
        <f t="shared" si="25"/>
        <v>1.9025398379182278E-2</v>
      </c>
      <c r="I52" s="41">
        <f t="shared" si="25"/>
        <v>-1.4258874841198935E-2</v>
      </c>
      <c r="J52" s="41">
        <f t="shared" si="25"/>
        <v>7.8521431557396215E-3</v>
      </c>
      <c r="K52" s="41">
        <f t="shared" si="25"/>
        <v>6.0020565837247397E-4</v>
      </c>
      <c r="L52" s="41">
        <f t="shared" si="25"/>
        <v>1.0952727304882845E-2</v>
      </c>
      <c r="M52" s="41">
        <f t="shared" si="25"/>
        <v>-6.9226354242621829E-2</v>
      </c>
      <c r="N52" s="41">
        <f t="shared" si="25"/>
        <v>-2.2043361746666733E-2</v>
      </c>
      <c r="O52" s="41">
        <f t="shared" si="25"/>
        <v>-5.4704576832755661E-3</v>
      </c>
      <c r="P52" s="41">
        <f t="shared" si="25"/>
        <v>-1.0267550499589046E-2</v>
      </c>
      <c r="Q52" s="41">
        <f t="shared" si="25"/>
        <v>1.6486043548030748E-2</v>
      </c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</row>
    <row r="53" spans="2:44" ht="15" customHeight="1" x14ac:dyDescent="0.3">
      <c r="B53" s="38" t="s">
        <v>59</v>
      </c>
      <c r="C53" s="42">
        <f>RATE(2023-2022,,-C22,C25)</f>
        <v>-8.8337113525128862E-3</v>
      </c>
      <c r="D53" s="42">
        <f t="shared" ref="D53:Q53" si="26">RATE(2023-2022,,-D22,D25)</f>
        <v>-5.503810330228712E-3</v>
      </c>
      <c r="E53" s="42">
        <f t="shared" si="26"/>
        <v>-8.5476303058961371E-3</v>
      </c>
      <c r="F53" s="42">
        <f t="shared" si="26"/>
        <v>1.4402304368698511E-3</v>
      </c>
      <c r="G53" s="42">
        <f t="shared" si="26"/>
        <v>3.0832803560076394E-2</v>
      </c>
      <c r="H53" s="42">
        <f t="shared" si="26"/>
        <v>1.912411550965773E-2</v>
      </c>
      <c r="I53" s="42">
        <f t="shared" si="26"/>
        <v>3.3112582781456806E-3</v>
      </c>
      <c r="J53" s="42">
        <f t="shared" si="26"/>
        <v>1.8867924528301838E-2</v>
      </c>
      <c r="K53" s="42">
        <f t="shared" si="26"/>
        <v>1.42506142506143E-2</v>
      </c>
      <c r="L53" s="42">
        <f t="shared" si="26"/>
        <v>1.1860506284298064E-2</v>
      </c>
      <c r="M53" s="42">
        <f t="shared" si="26"/>
        <v>3.9855072463768161E-2</v>
      </c>
      <c r="N53" s="42">
        <f t="shared" si="26"/>
        <v>9.1954022988504011E-3</v>
      </c>
      <c r="O53" s="42">
        <f t="shared" si="26"/>
        <v>-2.1516687386439697E-4</v>
      </c>
      <c r="P53" s="42">
        <f t="shared" si="26"/>
        <v>-8.2927002882870991E-3</v>
      </c>
      <c r="Q53" s="42">
        <f t="shared" si="26"/>
        <v>1.9069069069069081E-2</v>
      </c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</row>
    <row r="54" spans="2:44" ht="15" customHeight="1" x14ac:dyDescent="0.3">
      <c r="B54" s="32" t="s">
        <v>60</v>
      </c>
      <c r="C54" s="43">
        <f>RATE(2033-2023,,-C25,C37)</f>
        <v>-8.4952823033834137E-3</v>
      </c>
      <c r="D54" s="43">
        <f t="shared" ref="D54:Q54" si="27">RATE(2033-2023,,-D25,D37)</f>
        <v>-3.7228867120384346E-3</v>
      </c>
      <c r="E54" s="43">
        <f t="shared" si="27"/>
        <v>-8.0757900599219123E-3</v>
      </c>
      <c r="F54" s="43">
        <f t="shared" si="27"/>
        <v>4.279071761233922E-3</v>
      </c>
      <c r="G54" s="43">
        <f t="shared" si="27"/>
        <v>2.9921492330474031E-2</v>
      </c>
      <c r="H54" s="43">
        <f t="shared" si="27"/>
        <v>2.0563532094322684E-2</v>
      </c>
      <c r="I54" s="43">
        <f t="shared" si="27"/>
        <v>4.6854438070953602E-3</v>
      </c>
      <c r="J54" s="43">
        <f t="shared" si="27"/>
        <v>1.9349977165050842E-2</v>
      </c>
      <c r="K54" s="43">
        <f t="shared" si="27"/>
        <v>1.5238892593981018E-2</v>
      </c>
      <c r="L54" s="43">
        <f t="shared" si="27"/>
        <v>9.4866295983458415E-3</v>
      </c>
      <c r="M54" s="43">
        <f t="shared" si="27"/>
        <v>3.5040426251519208E-2</v>
      </c>
      <c r="N54" s="43">
        <f t="shared" si="27"/>
        <v>5.8784792069726758E-3</v>
      </c>
      <c r="O54" s="43">
        <f t="shared" si="27"/>
        <v>6.485261424008902E-4</v>
      </c>
      <c r="P54" s="43">
        <f t="shared" si="27"/>
        <v>-7.7820129622592632E-3</v>
      </c>
      <c r="Q54" s="43">
        <f t="shared" si="27"/>
        <v>2.0303926856351386E-2</v>
      </c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</row>
    <row r="55" spans="2:44" ht="15" customHeight="1" x14ac:dyDescent="0.3">
      <c r="B55" s="38" t="s">
        <v>61</v>
      </c>
      <c r="C55" s="42">
        <f>RATE(2043-2023,,-C25,C49)</f>
        <v>-7.193474109186691E-3</v>
      </c>
      <c r="D55" s="42">
        <f t="shared" ref="D55:Q55" si="28">RATE(2043-2023,,-D25,D49)</f>
        <v>-2.4843328052508037E-3</v>
      </c>
      <c r="E55" s="42">
        <f t="shared" si="28"/>
        <v>-6.7705548817002716E-3</v>
      </c>
      <c r="F55" s="42">
        <f t="shared" si="28"/>
        <v>7.7442144073444257E-3</v>
      </c>
      <c r="G55" s="42">
        <f t="shared" si="28"/>
        <v>2.689488506666949E-2</v>
      </c>
      <c r="H55" s="42">
        <f t="shared" si="28"/>
        <v>2.018893044326607E-2</v>
      </c>
      <c r="I55" s="42">
        <f t="shared" si="28"/>
        <v>5.4061962633886905E-3</v>
      </c>
      <c r="J55" s="42">
        <f t="shared" si="28"/>
        <v>1.8386763026238383E-2</v>
      </c>
      <c r="K55" s="42">
        <f t="shared" si="28"/>
        <v>1.489202113219461E-2</v>
      </c>
      <c r="L55" s="42">
        <f t="shared" si="28"/>
        <v>8.4751422407853324E-3</v>
      </c>
      <c r="M55" s="42">
        <f t="shared" si="28"/>
        <v>3.0607218030096688E-2</v>
      </c>
      <c r="N55" s="42">
        <f t="shared" si="28"/>
        <v>3.7367631270184393E-3</v>
      </c>
      <c r="O55" s="42">
        <f t="shared" si="28"/>
        <v>1.7173102512205748E-3</v>
      </c>
      <c r="P55" s="42">
        <f t="shared" si="28"/>
        <v>-6.4733398548537796E-3</v>
      </c>
      <c r="Q55" s="42">
        <f t="shared" si="28"/>
        <v>1.9806856749321661E-2</v>
      </c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</row>
    <row r="56" spans="2:44" x14ac:dyDescent="0.3">
      <c r="B56" s="12" t="s">
        <v>63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4"/>
      <c r="P56" s="13"/>
      <c r="Q56" s="13"/>
    </row>
    <row r="57" spans="2:44" ht="14.4" x14ac:dyDescent="0.3">
      <c r="B57" s="15" t="s">
        <v>26</v>
      </c>
      <c r="C57" s="15"/>
      <c r="D57" s="15"/>
      <c r="E57" s="15"/>
      <c r="F57" s="15"/>
      <c r="G57" s="15"/>
      <c r="H57" s="15"/>
      <c r="I57" s="15"/>
      <c r="O57" s="10"/>
    </row>
    <row r="58" spans="2:44" ht="14.4" x14ac:dyDescent="0.3">
      <c r="B58" s="47" t="s">
        <v>27</v>
      </c>
      <c r="C58" s="15"/>
      <c r="D58" s="15"/>
      <c r="E58" s="15"/>
      <c r="F58" s="15"/>
      <c r="G58" s="15"/>
      <c r="H58" s="15"/>
      <c r="I58" s="15"/>
      <c r="O58" s="10"/>
    </row>
    <row r="59" spans="2:44" x14ac:dyDescent="0.3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2:44" ht="15.6" customHeight="1" x14ac:dyDescent="0.3">
      <c r="C60" s="53"/>
      <c r="E60" s="53"/>
      <c r="H60" s="53"/>
      <c r="K60" s="53"/>
      <c r="L60" s="11"/>
      <c r="M60" s="11"/>
      <c r="N60" s="11"/>
      <c r="O60" s="53"/>
      <c r="P60" s="11"/>
      <c r="Q60" s="11"/>
    </row>
    <row r="61" spans="2:44" ht="14.1" customHeight="1" x14ac:dyDescent="0.3"/>
    <row r="62" spans="2:44" ht="14.1" customHeight="1" x14ac:dyDescent="0.3"/>
    <row r="63" spans="2:44" ht="14.1" customHeight="1" x14ac:dyDescent="0.3"/>
  </sheetData>
  <printOptions horizontalCentered="1" gridLinesSet="0"/>
  <pageMargins left="0.5" right="0.33" top="0.31" bottom="0.2" header="0.25" footer="0.17"/>
  <pageSetup scale="76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B1:AT61"/>
  <sheetViews>
    <sheetView showGridLines="0" zoomScale="70" zoomScaleNormal="70" workbookViewId="0">
      <pane ySplit="8" topLeftCell="A9" activePane="bottomLeft" state="frozen"/>
      <selection sqref="A1:XFD1048576"/>
      <selection pane="bottomLeft" activeCell="V1" sqref="V1"/>
    </sheetView>
  </sheetViews>
  <sheetFormatPr defaultColWidth="9.109375" defaultRowHeight="13.8" x14ac:dyDescent="0.3"/>
  <cols>
    <col min="1" max="1" width="9.109375" style="1"/>
    <col min="2" max="2" width="15.88671875" style="5" customWidth="1"/>
    <col min="3" max="3" width="8.88671875" style="5" customWidth="1"/>
    <col min="4" max="4" width="9" style="5" customWidth="1"/>
    <col min="5" max="5" width="9.88671875" style="5" customWidth="1"/>
    <col min="6" max="7" width="7.5546875" style="5" customWidth="1"/>
    <col min="8" max="8" width="9" style="5" customWidth="1"/>
    <col min="9" max="10" width="8.44140625" style="5" customWidth="1"/>
    <col min="11" max="11" width="7.5546875" style="5" customWidth="1"/>
    <col min="12" max="12" width="11" style="5" bestFit="1" customWidth="1"/>
    <col min="13" max="13" width="16.44140625" style="5" customWidth="1"/>
    <col min="14" max="14" width="7.5546875" style="5" customWidth="1"/>
    <col min="15" max="15" width="11.5546875" style="5" customWidth="1"/>
    <col min="16" max="17" width="10.44140625" style="5" customWidth="1"/>
    <col min="18" max="18" width="8.109375" style="5" customWidth="1"/>
    <col min="19" max="19" width="11.44140625" style="1" bestFit="1" customWidth="1"/>
    <col min="20" max="16384" width="9.109375" style="1"/>
  </cols>
  <sheetData>
    <row r="1" spans="2:46" ht="18" x14ac:dyDescent="0.35">
      <c r="B1" s="3" t="s">
        <v>28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2:46" x14ac:dyDescent="0.3">
      <c r="B2" s="4"/>
      <c r="C2" s="8"/>
      <c r="D2" s="8"/>
      <c r="E2" s="8"/>
      <c r="F2" s="8"/>
      <c r="G2" s="8"/>
      <c r="H2" s="8"/>
      <c r="I2" s="8"/>
      <c r="J2" s="8"/>
      <c r="O2" s="8"/>
    </row>
    <row r="3" spans="2:46" ht="21" x14ac:dyDescent="0.4">
      <c r="B3" s="6" t="s">
        <v>29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S3" s="101"/>
    </row>
    <row r="4" spans="2:46" ht="15.6" x14ac:dyDescent="0.3">
      <c r="B4" s="9" t="s">
        <v>30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2:46" ht="14.1" customHeight="1" x14ac:dyDescent="0.3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2:46" s="89" customFormat="1" ht="18" customHeight="1" x14ac:dyDescent="0.3">
      <c r="B6" s="86"/>
      <c r="C6" s="87" t="s">
        <v>8</v>
      </c>
      <c r="D6" s="87"/>
      <c r="E6" s="87"/>
      <c r="F6" s="87"/>
      <c r="G6" s="87"/>
      <c r="H6" s="87"/>
      <c r="I6" s="86"/>
      <c r="J6" s="86"/>
      <c r="K6" s="86"/>
      <c r="L6" s="90"/>
      <c r="M6" s="90"/>
      <c r="N6" s="90"/>
      <c r="O6" s="98" t="s">
        <v>3</v>
      </c>
      <c r="P6" s="90"/>
      <c r="Q6" s="90"/>
      <c r="R6" s="88"/>
    </row>
    <row r="7" spans="2:46" s="89" customFormat="1" ht="18" customHeight="1" x14ac:dyDescent="0.3">
      <c r="B7" s="86"/>
      <c r="C7" s="87" t="s">
        <v>9</v>
      </c>
      <c r="D7" s="87"/>
      <c r="E7" s="87"/>
      <c r="F7" s="85" t="s">
        <v>10</v>
      </c>
      <c r="G7" s="85"/>
      <c r="H7" s="85"/>
      <c r="I7" s="87" t="s">
        <v>11</v>
      </c>
      <c r="J7" s="87"/>
      <c r="K7" s="87"/>
      <c r="L7" s="86"/>
      <c r="M7" s="86"/>
      <c r="N7" s="86"/>
      <c r="O7" s="98" t="s">
        <v>12</v>
      </c>
      <c r="P7" s="86"/>
      <c r="Q7" s="86"/>
      <c r="R7" s="88"/>
    </row>
    <row r="8" spans="2:46" ht="32.1" customHeight="1" x14ac:dyDescent="0.3">
      <c r="B8" s="19" t="s">
        <v>13</v>
      </c>
      <c r="C8" s="20" t="s">
        <v>14</v>
      </c>
      <c r="D8" s="20" t="s">
        <v>15</v>
      </c>
      <c r="E8" s="21" t="s">
        <v>3</v>
      </c>
      <c r="F8" s="20" t="s">
        <v>16</v>
      </c>
      <c r="G8" s="20" t="s">
        <v>17</v>
      </c>
      <c r="H8" s="21" t="s">
        <v>3</v>
      </c>
      <c r="I8" s="83" t="s">
        <v>9</v>
      </c>
      <c r="J8" s="83" t="s">
        <v>10</v>
      </c>
      <c r="K8" s="83" t="s">
        <v>3</v>
      </c>
      <c r="L8" s="99" t="s">
        <v>18</v>
      </c>
      <c r="M8" s="99" t="s">
        <v>19</v>
      </c>
      <c r="N8" s="22" t="s">
        <v>20</v>
      </c>
      <c r="O8" s="98" t="s">
        <v>64</v>
      </c>
      <c r="P8" s="99" t="s">
        <v>22</v>
      </c>
      <c r="Q8" s="99" t="s">
        <v>23</v>
      </c>
      <c r="R8" s="2"/>
    </row>
    <row r="9" spans="2:46" ht="15.6" x14ac:dyDescent="0.3">
      <c r="B9" s="16" t="s">
        <v>24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109"/>
      <c r="P9" s="110"/>
      <c r="Q9" s="110"/>
    </row>
    <row r="10" spans="2:46" ht="17.100000000000001" customHeight="1" x14ac:dyDescent="0.3">
      <c r="B10" s="29">
        <v>2010</v>
      </c>
      <c r="C10" s="30">
        <v>12160.696</v>
      </c>
      <c r="D10" s="30">
        <v>1818.143</v>
      </c>
      <c r="E10" s="31">
        <f t="shared" ref="E10:E15" si="0">C10+D10</f>
        <v>13978.839</v>
      </c>
      <c r="F10" s="30">
        <v>2324.712</v>
      </c>
      <c r="G10" s="30">
        <v>3375.0909999999999</v>
      </c>
      <c r="H10" s="31">
        <f t="shared" ref="H10:H15" si="1">F10+G10</f>
        <v>5699.8029999999999</v>
      </c>
      <c r="I10" s="30">
        <v>794.16200000000003</v>
      </c>
      <c r="J10" s="30">
        <v>2610.931</v>
      </c>
      <c r="K10" s="31">
        <f t="shared" ref="K10:K15" si="2">I10+J10</f>
        <v>3405.0929999999998</v>
      </c>
      <c r="L10" s="30">
        <v>1226.367</v>
      </c>
      <c r="M10" s="30">
        <v>310.96899999999999</v>
      </c>
      <c r="N10" s="50">
        <v>180.55699999999999</v>
      </c>
      <c r="O10" s="31">
        <f t="shared" ref="O10:O15" si="3">E10+H10+K10+L10+M10+N10</f>
        <v>24801.628000000001</v>
      </c>
      <c r="P10" s="31">
        <f t="shared" ref="P10:P15" si="4">E10+I10</f>
        <v>14773.001</v>
      </c>
      <c r="Q10" s="31">
        <f t="shared" ref="Q10:Q15" si="5">H10+J10</f>
        <v>8310.7340000000004</v>
      </c>
    </row>
    <row r="11" spans="2:46" ht="17.100000000000001" customHeight="1" x14ac:dyDescent="0.3">
      <c r="B11" s="106" t="s">
        <v>25</v>
      </c>
      <c r="C11" s="24">
        <v>11843.885200000006</v>
      </c>
      <c r="D11" s="24">
        <v>1782.2452666666666</v>
      </c>
      <c r="E11" s="25">
        <f t="shared" si="0"/>
        <v>13626.130466666673</v>
      </c>
      <c r="F11" s="24">
        <v>2463.2148811198622</v>
      </c>
      <c r="G11" s="24">
        <v>3407.2922359999998</v>
      </c>
      <c r="H11" s="25">
        <f t="shared" si="1"/>
        <v>5870.5071171198615</v>
      </c>
      <c r="I11" s="24">
        <v>757.2</v>
      </c>
      <c r="J11" s="24">
        <v>2653.8</v>
      </c>
      <c r="K11" s="25">
        <f t="shared" si="2"/>
        <v>3411</v>
      </c>
      <c r="L11" s="24">
        <v>1203</v>
      </c>
      <c r="M11" s="24">
        <v>278</v>
      </c>
      <c r="N11" s="26">
        <v>181.37780246518645</v>
      </c>
      <c r="O11" s="25">
        <f t="shared" si="3"/>
        <v>24570.015386251722</v>
      </c>
      <c r="P11" s="25">
        <f t="shared" si="4"/>
        <v>14383.330466666674</v>
      </c>
      <c r="Q11" s="25">
        <f t="shared" si="5"/>
        <v>8524.3071171198608</v>
      </c>
    </row>
    <row r="12" spans="2:46" ht="17.100000000000001" customHeight="1" x14ac:dyDescent="0.3">
      <c r="B12" s="29">
        <v>2012</v>
      </c>
      <c r="C12" s="30">
        <v>11440.714</v>
      </c>
      <c r="D12" s="30">
        <v>1765.5049999999994</v>
      </c>
      <c r="E12" s="31">
        <f t="shared" si="0"/>
        <v>13206.218999999999</v>
      </c>
      <c r="F12" s="30">
        <v>2732.9367693352756</v>
      </c>
      <c r="G12" s="30">
        <v>3418.4705000000008</v>
      </c>
      <c r="H12" s="31">
        <f t="shared" si="1"/>
        <v>6151.4072693352764</v>
      </c>
      <c r="I12" s="30">
        <v>731.03200000000004</v>
      </c>
      <c r="J12" s="30">
        <v>2722.8449999999998</v>
      </c>
      <c r="K12" s="31">
        <f t="shared" si="2"/>
        <v>3453.877</v>
      </c>
      <c r="L12" s="30">
        <v>1242.992</v>
      </c>
      <c r="M12" s="30">
        <v>169.155</v>
      </c>
      <c r="N12" s="50">
        <v>179.73699999999999</v>
      </c>
      <c r="O12" s="31">
        <f t="shared" si="3"/>
        <v>24403.387269335275</v>
      </c>
      <c r="P12" s="31">
        <f t="shared" si="4"/>
        <v>13937.250999999998</v>
      </c>
      <c r="Q12" s="31">
        <f t="shared" si="5"/>
        <v>8874.2522693352767</v>
      </c>
    </row>
    <row r="13" spans="2:46" ht="17.100000000000001" customHeight="1" x14ac:dyDescent="0.3">
      <c r="B13" s="23">
        <v>2013</v>
      </c>
      <c r="C13" s="24">
        <v>10706.431</v>
      </c>
      <c r="D13" s="24">
        <v>1645.9360000000004</v>
      </c>
      <c r="E13" s="25">
        <f t="shared" si="0"/>
        <v>12352.367</v>
      </c>
      <c r="F13" s="24">
        <v>2587.2000000000007</v>
      </c>
      <c r="G13" s="24">
        <v>3488.4092999999998</v>
      </c>
      <c r="H13" s="25">
        <f t="shared" si="1"/>
        <v>6075.6093000000001</v>
      </c>
      <c r="I13" s="24">
        <v>636.41499999999996</v>
      </c>
      <c r="J13" s="24">
        <v>2312.3130000000001</v>
      </c>
      <c r="K13" s="25">
        <f t="shared" si="2"/>
        <v>2948.7280000000001</v>
      </c>
      <c r="L13" s="24">
        <v>1190.952</v>
      </c>
      <c r="M13" s="24">
        <v>173.114</v>
      </c>
      <c r="N13" s="26">
        <v>135.179</v>
      </c>
      <c r="O13" s="25">
        <f t="shared" si="3"/>
        <v>22875.949300000004</v>
      </c>
      <c r="P13" s="25">
        <f t="shared" si="4"/>
        <v>12988.781999999999</v>
      </c>
      <c r="Q13" s="25">
        <f t="shared" si="5"/>
        <v>8387.9223000000002</v>
      </c>
    </row>
    <row r="14" spans="2:46" ht="17.100000000000001" customHeight="1" x14ac:dyDescent="0.3">
      <c r="B14" s="29">
        <v>2014</v>
      </c>
      <c r="C14" s="30">
        <v>10394.829</v>
      </c>
      <c r="D14" s="30">
        <v>1572.5836000000006</v>
      </c>
      <c r="E14" s="31">
        <f t="shared" si="0"/>
        <v>11967.4126</v>
      </c>
      <c r="F14" s="30">
        <v>2612.9789999999989</v>
      </c>
      <c r="G14" s="30">
        <v>3881.1047999999992</v>
      </c>
      <c r="H14" s="31">
        <f t="shared" si="1"/>
        <v>6494.0837999999985</v>
      </c>
      <c r="I14" s="30">
        <v>818.36300000000006</v>
      </c>
      <c r="J14" s="30">
        <v>2423.9749999999999</v>
      </c>
      <c r="K14" s="31">
        <f t="shared" si="2"/>
        <v>3242.3379999999997</v>
      </c>
      <c r="L14" s="30">
        <v>1243.5899999999999</v>
      </c>
      <c r="M14" s="30">
        <v>165.49700000000001</v>
      </c>
      <c r="N14" s="50">
        <v>158.262</v>
      </c>
      <c r="O14" s="31">
        <f t="shared" si="3"/>
        <v>23271.183399999994</v>
      </c>
      <c r="P14" s="31">
        <f t="shared" si="4"/>
        <v>12785.775599999999</v>
      </c>
      <c r="Q14" s="31">
        <f t="shared" si="5"/>
        <v>8918.0587999999989</v>
      </c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</row>
    <row r="15" spans="2:46" ht="17.100000000000001" customHeight="1" x14ac:dyDescent="0.3">
      <c r="B15" s="23">
        <v>2015</v>
      </c>
      <c r="C15" s="24">
        <v>11217.004999999999</v>
      </c>
      <c r="D15" s="24">
        <v>1607.8230000000001</v>
      </c>
      <c r="E15" s="25">
        <f t="shared" si="0"/>
        <v>12824.828</v>
      </c>
      <c r="F15" s="24">
        <v>2537.9130000000005</v>
      </c>
      <c r="G15" s="24">
        <v>3837.2909999999993</v>
      </c>
      <c r="H15" s="25">
        <f t="shared" si="1"/>
        <v>6375.2039999999997</v>
      </c>
      <c r="I15" s="24">
        <v>797.87</v>
      </c>
      <c r="J15" s="24">
        <v>2496.2469999999998</v>
      </c>
      <c r="K15" s="25">
        <f t="shared" si="2"/>
        <v>3294.1169999999997</v>
      </c>
      <c r="L15" s="24">
        <v>1294.9849999999999</v>
      </c>
      <c r="M15" s="24">
        <v>190.77199999999999</v>
      </c>
      <c r="N15" s="26">
        <v>161.95699999999999</v>
      </c>
      <c r="O15" s="25">
        <f t="shared" si="3"/>
        <v>24141.862999999998</v>
      </c>
      <c r="P15" s="25">
        <f t="shared" si="4"/>
        <v>13622.698</v>
      </c>
      <c r="Q15" s="25">
        <f t="shared" si="5"/>
        <v>8871.4509999999991</v>
      </c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</row>
    <row r="16" spans="2:46" ht="17.100000000000001" customHeight="1" x14ac:dyDescent="0.3">
      <c r="B16" s="29">
        <v>2016</v>
      </c>
      <c r="C16" s="30">
        <v>11865.206</v>
      </c>
      <c r="D16" s="30">
        <v>1682.9290000000001</v>
      </c>
      <c r="E16" s="31">
        <f t="shared" ref="E16:E21" si="6">C16+D16</f>
        <v>13548.135</v>
      </c>
      <c r="F16" s="30">
        <v>2707.6895189292541</v>
      </c>
      <c r="G16" s="30">
        <v>3846.7208672727265</v>
      </c>
      <c r="H16" s="31">
        <f t="shared" ref="H16:H21" si="7">F16+G16</f>
        <v>6554.4103862019801</v>
      </c>
      <c r="I16" s="30">
        <v>780.20500000000004</v>
      </c>
      <c r="J16" s="30">
        <v>2347.864</v>
      </c>
      <c r="K16" s="31">
        <f t="shared" ref="K16:K21" si="8">I16+J16</f>
        <v>3128.069</v>
      </c>
      <c r="L16" s="30">
        <v>1223.6379999999999</v>
      </c>
      <c r="M16" s="30">
        <v>186.62700000000001</v>
      </c>
      <c r="N16" s="50">
        <v>192.98099999999999</v>
      </c>
      <c r="O16" s="31">
        <f t="shared" ref="O16:O21" si="9">E16+H16+K16+L16+M16+N16</f>
        <v>24833.860386201977</v>
      </c>
      <c r="P16" s="31">
        <f t="shared" ref="P16:P21" si="10">E16+I16</f>
        <v>14328.34</v>
      </c>
      <c r="Q16" s="31">
        <f t="shared" ref="Q16:Q21" si="11">H16+J16</f>
        <v>8902.2743862019797</v>
      </c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</row>
    <row r="17" spans="2:46" ht="17.100000000000001" customHeight="1" x14ac:dyDescent="0.3">
      <c r="B17" s="38">
        <v>2017</v>
      </c>
      <c r="C17" s="24">
        <v>12047.094999999999</v>
      </c>
      <c r="D17" s="24">
        <v>1536.404</v>
      </c>
      <c r="E17" s="25">
        <f t="shared" si="6"/>
        <v>13583.499</v>
      </c>
      <c r="F17" s="24">
        <v>2624.877471910112</v>
      </c>
      <c r="G17" s="24">
        <v>4065.2070000000008</v>
      </c>
      <c r="H17" s="25">
        <f t="shared" si="7"/>
        <v>6690.0844719101133</v>
      </c>
      <c r="I17" s="24">
        <v>782.346</v>
      </c>
      <c r="J17" s="24">
        <v>2537.6640000000002</v>
      </c>
      <c r="K17" s="25">
        <f t="shared" si="8"/>
        <v>3320.01</v>
      </c>
      <c r="L17" s="24">
        <v>1241.086</v>
      </c>
      <c r="M17" s="24">
        <v>209.29400000000001</v>
      </c>
      <c r="N17" s="26">
        <v>168.196</v>
      </c>
      <c r="O17" s="25">
        <f t="shared" si="9"/>
        <v>25212.169471910114</v>
      </c>
      <c r="P17" s="25">
        <f t="shared" si="10"/>
        <v>14365.844999999999</v>
      </c>
      <c r="Q17" s="25">
        <f t="shared" si="11"/>
        <v>9227.7484719101139</v>
      </c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</row>
    <row r="18" spans="2:46" ht="17.100000000000001" customHeight="1" x14ac:dyDescent="0.3">
      <c r="B18" s="32">
        <v>2018</v>
      </c>
      <c r="C18" s="30">
        <v>12091.522999999999</v>
      </c>
      <c r="D18" s="30">
        <v>1693.865</v>
      </c>
      <c r="E18" s="31">
        <f t="shared" si="6"/>
        <v>13785.387999999999</v>
      </c>
      <c r="F18" s="30">
        <v>2736.1050000000009</v>
      </c>
      <c r="G18" s="30">
        <v>4591.722999999999</v>
      </c>
      <c r="H18" s="31">
        <f t="shared" si="7"/>
        <v>7327.8279999999995</v>
      </c>
      <c r="I18" s="30">
        <v>600.76800000000003</v>
      </c>
      <c r="J18" s="30">
        <v>2321.6849999999999</v>
      </c>
      <c r="K18" s="31">
        <f t="shared" si="8"/>
        <v>2922.453</v>
      </c>
      <c r="L18" s="30">
        <v>1152.549</v>
      </c>
      <c r="M18" s="30">
        <v>186.874</v>
      </c>
      <c r="N18" s="50">
        <v>130.84100000000001</v>
      </c>
      <c r="O18" s="31">
        <f t="shared" si="9"/>
        <v>25505.933000000001</v>
      </c>
      <c r="P18" s="31">
        <f t="shared" si="10"/>
        <v>14386.155999999999</v>
      </c>
      <c r="Q18" s="31">
        <f t="shared" si="11"/>
        <v>9649.512999999999</v>
      </c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</row>
    <row r="19" spans="2:46" ht="17.100000000000001" customHeight="1" x14ac:dyDescent="0.3">
      <c r="B19" s="38">
        <v>2019</v>
      </c>
      <c r="C19" s="24">
        <v>12700.321</v>
      </c>
      <c r="D19" s="24">
        <v>1731.098</v>
      </c>
      <c r="E19" s="25">
        <f t="shared" si="6"/>
        <v>14431.419</v>
      </c>
      <c r="F19" s="24">
        <v>2619.0920000000001</v>
      </c>
      <c r="G19" s="24">
        <v>3926.4850000000001</v>
      </c>
      <c r="H19" s="25">
        <f t="shared" si="7"/>
        <v>6545.5770000000002</v>
      </c>
      <c r="I19" s="24">
        <v>627.92499999999995</v>
      </c>
      <c r="J19" s="24">
        <v>2368.607</v>
      </c>
      <c r="K19" s="25">
        <f t="shared" si="8"/>
        <v>2996.5320000000002</v>
      </c>
      <c r="L19" s="24">
        <v>1268.788</v>
      </c>
      <c r="M19" s="24">
        <v>188.80799999999999</v>
      </c>
      <c r="N19" s="26">
        <v>134.80600000000001</v>
      </c>
      <c r="O19" s="25">
        <f t="shared" si="9"/>
        <v>25565.93</v>
      </c>
      <c r="P19" s="25">
        <f t="shared" si="10"/>
        <v>15059.343999999999</v>
      </c>
      <c r="Q19" s="25">
        <f t="shared" si="11"/>
        <v>8914.1840000000011</v>
      </c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</row>
    <row r="20" spans="2:46" ht="17.100000000000001" customHeight="1" x14ac:dyDescent="0.3">
      <c r="B20" s="114">
        <v>2020</v>
      </c>
      <c r="C20" s="115">
        <v>11602.996999999999</v>
      </c>
      <c r="D20" s="115">
        <v>1336.4760000000001</v>
      </c>
      <c r="E20" s="118">
        <f t="shared" si="6"/>
        <v>12939.473</v>
      </c>
      <c r="F20" s="115">
        <v>2344.4290000000001</v>
      </c>
      <c r="G20" s="115">
        <v>3336.2270000000003</v>
      </c>
      <c r="H20" s="118">
        <f t="shared" si="7"/>
        <v>5680.6560000000009</v>
      </c>
      <c r="I20" s="115">
        <v>537.375</v>
      </c>
      <c r="J20" s="115">
        <v>1870.941</v>
      </c>
      <c r="K20" s="118">
        <f t="shared" si="8"/>
        <v>2408.3159999999998</v>
      </c>
      <c r="L20" s="115">
        <v>1175.922</v>
      </c>
      <c r="M20" s="115">
        <v>201.61500000000001</v>
      </c>
      <c r="N20" s="120">
        <v>85.888000000000005</v>
      </c>
      <c r="O20" s="31">
        <f t="shared" si="9"/>
        <v>22491.87</v>
      </c>
      <c r="P20" s="31">
        <f t="shared" si="10"/>
        <v>13476.848</v>
      </c>
      <c r="Q20" s="31">
        <f t="shared" si="11"/>
        <v>7551.5970000000007</v>
      </c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</row>
    <row r="21" spans="2:46" ht="17.100000000000001" customHeight="1" x14ac:dyDescent="0.3">
      <c r="B21" s="38">
        <v>2021</v>
      </c>
      <c r="C21" s="24">
        <v>12807.768000000007</v>
      </c>
      <c r="D21" s="24">
        <v>1494.2809999999999</v>
      </c>
      <c r="E21" s="25">
        <f t="shared" si="6"/>
        <v>14302.049000000006</v>
      </c>
      <c r="F21" s="24">
        <v>2719.652</v>
      </c>
      <c r="G21" s="24">
        <v>4867.6440946493522</v>
      </c>
      <c r="H21" s="25">
        <f t="shared" si="7"/>
        <v>7587.2960946493522</v>
      </c>
      <c r="I21" s="24">
        <v>578.36699999999996</v>
      </c>
      <c r="J21" s="24">
        <v>2177.6869999999999</v>
      </c>
      <c r="K21" s="25">
        <f t="shared" si="8"/>
        <v>2756.0540000000001</v>
      </c>
      <c r="L21" s="24">
        <v>1393.694</v>
      </c>
      <c r="M21" s="24">
        <v>245.15600000000001</v>
      </c>
      <c r="N21" s="26">
        <v>156.32499999999999</v>
      </c>
      <c r="O21" s="25">
        <f t="shared" si="9"/>
        <v>26440.574094649357</v>
      </c>
      <c r="P21" s="25">
        <f t="shared" si="10"/>
        <v>14880.416000000007</v>
      </c>
      <c r="Q21" s="25">
        <f t="shared" si="11"/>
        <v>9764.983094649353</v>
      </c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</row>
    <row r="22" spans="2:46" ht="17.100000000000001" customHeight="1" x14ac:dyDescent="0.3">
      <c r="B22" s="32" t="s">
        <v>58</v>
      </c>
      <c r="C22" s="30">
        <v>12504.620433273178</v>
      </c>
      <c r="D22" s="30">
        <v>1531.7006194102339</v>
      </c>
      <c r="E22" s="31">
        <f>C22+D22</f>
        <v>14036.321052683412</v>
      </c>
      <c r="F22" s="30">
        <v>2792.791820173738</v>
      </c>
      <c r="G22" s="30">
        <v>4967.6257931222954</v>
      </c>
      <c r="H22" s="31">
        <f>F22+G22</f>
        <v>7760.4176132960329</v>
      </c>
      <c r="I22" s="30">
        <v>591.50123067729078</v>
      </c>
      <c r="J22" s="30">
        <v>2241.7612521153847</v>
      </c>
      <c r="K22" s="31">
        <f>I22+J22</f>
        <v>2833.2624827926757</v>
      </c>
      <c r="L22" s="30">
        <v>1304.2977129737249</v>
      </c>
      <c r="M22" s="30">
        <v>227.66415037368171</v>
      </c>
      <c r="N22" s="50">
        <v>137.20725528170226</v>
      </c>
      <c r="O22" s="31">
        <f>E22+H22+K22+L22+M22+N22</f>
        <v>26299.17026740123</v>
      </c>
      <c r="P22" s="31">
        <f>E22+I22</f>
        <v>14627.822283360703</v>
      </c>
      <c r="Q22" s="31">
        <f>H22+J22</f>
        <v>10002.178865411417</v>
      </c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</row>
    <row r="23" spans="2:46" ht="10.35" customHeight="1" x14ac:dyDescent="0.3">
      <c r="B23" s="33"/>
      <c r="C23" s="34"/>
      <c r="D23" s="34"/>
      <c r="E23" s="35"/>
      <c r="F23" s="34"/>
      <c r="G23" s="37"/>
      <c r="H23" s="35"/>
      <c r="I23" s="71"/>
      <c r="J23" s="71"/>
      <c r="K23" s="35"/>
      <c r="L23" s="71"/>
      <c r="M23" s="34"/>
      <c r="N23" s="71"/>
      <c r="O23" s="35"/>
      <c r="P23" s="37"/>
      <c r="Q23" s="37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</row>
    <row r="24" spans="2:46" ht="15" customHeight="1" x14ac:dyDescent="0.3">
      <c r="B24" s="16" t="s">
        <v>0</v>
      </c>
      <c r="C24" s="30"/>
      <c r="D24" s="30"/>
      <c r="E24" s="31"/>
      <c r="F24" s="30"/>
      <c r="G24" s="30"/>
      <c r="H24" s="31"/>
      <c r="I24" s="51"/>
      <c r="J24" s="51"/>
      <c r="K24" s="31"/>
      <c r="L24" s="30"/>
      <c r="M24" s="30"/>
      <c r="N24" s="50"/>
      <c r="O24" s="31"/>
      <c r="P24" s="31"/>
      <c r="Q24" s="31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</row>
    <row r="25" spans="2:46" ht="17.100000000000001" customHeight="1" x14ac:dyDescent="0.3">
      <c r="B25" s="38">
        <v>2023</v>
      </c>
      <c r="C25" s="24">
        <v>12239.787737768665</v>
      </c>
      <c r="D25" s="24">
        <v>1548.8529974750543</v>
      </c>
      <c r="E25" s="25">
        <f t="shared" ref="E25:E26" si="12">C25+D25</f>
        <v>13788.64073524372</v>
      </c>
      <c r="F25" s="24">
        <v>2846.7973102257752</v>
      </c>
      <c r="G25" s="24">
        <v>5087.0806139197512</v>
      </c>
      <c r="H25" s="25">
        <f t="shared" ref="H25:H26" si="13">F25+G25</f>
        <v>7933.8779241455268</v>
      </c>
      <c r="I25" s="24">
        <v>605.32904090438251</v>
      </c>
      <c r="J25" s="24">
        <v>2306.8992205730769</v>
      </c>
      <c r="K25" s="25">
        <f t="shared" ref="K25:K26" si="14">I25+J25</f>
        <v>2912.2282614774595</v>
      </c>
      <c r="L25" s="24">
        <v>1348.8047320277628</v>
      </c>
      <c r="M25" s="24">
        <v>240.32227713445837</v>
      </c>
      <c r="N25" s="26">
        <v>141.87136147324284</v>
      </c>
      <c r="O25" s="25">
        <f>E25+H25+K25+L25+M25+N25</f>
        <v>26365.745291502171</v>
      </c>
      <c r="P25" s="25">
        <f>E25+I25</f>
        <v>14393.969776148102</v>
      </c>
      <c r="Q25" s="25">
        <f>H25+J25</f>
        <v>10240.777144718604</v>
      </c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</row>
    <row r="26" spans="2:46" ht="17.100000000000001" customHeight="1" x14ac:dyDescent="0.3">
      <c r="B26" s="32">
        <v>2024</v>
      </c>
      <c r="C26" s="30">
        <v>12013.406365024282</v>
      </c>
      <c r="D26" s="30">
        <v>1554.1144616854381</v>
      </c>
      <c r="E26" s="31">
        <f t="shared" si="12"/>
        <v>13567.52082670972</v>
      </c>
      <c r="F26" s="30">
        <v>2889.6048121410772</v>
      </c>
      <c r="G26" s="30">
        <v>5234.0082422619016</v>
      </c>
      <c r="H26" s="31">
        <f t="shared" si="13"/>
        <v>8123.6130544029784</v>
      </c>
      <c r="I26" s="30">
        <v>616.43672891569724</v>
      </c>
      <c r="J26" s="30">
        <v>2374.7138300338192</v>
      </c>
      <c r="K26" s="31">
        <f t="shared" si="14"/>
        <v>2991.1505589495164</v>
      </c>
      <c r="L26" s="30">
        <v>1388.6275865527546</v>
      </c>
      <c r="M26" s="30">
        <v>251.94209955618655</v>
      </c>
      <c r="N26" s="50">
        <v>146.87793251797697</v>
      </c>
      <c r="O26" s="31">
        <f>E26+H26+K26+L26+M26+N26</f>
        <v>26469.732058689133</v>
      </c>
      <c r="P26" s="31">
        <f>E26+I26</f>
        <v>14183.957555625419</v>
      </c>
      <c r="Q26" s="31">
        <f>H26+J26</f>
        <v>10498.326884436798</v>
      </c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</row>
    <row r="27" spans="2:46" ht="10.35" customHeight="1" x14ac:dyDescent="0.3">
      <c r="B27" s="32"/>
      <c r="C27" s="30"/>
      <c r="D27" s="30"/>
      <c r="E27" s="31"/>
      <c r="F27" s="30"/>
      <c r="G27" s="30"/>
      <c r="H27" s="31"/>
      <c r="I27" s="30"/>
      <c r="J27" s="30"/>
      <c r="K27" s="31"/>
      <c r="L27" s="30"/>
      <c r="M27" s="30"/>
      <c r="N27" s="50"/>
      <c r="O27" s="31"/>
      <c r="P27" s="31"/>
      <c r="Q27" s="31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</row>
    <row r="28" spans="2:46" ht="17.100000000000001" customHeight="1" x14ac:dyDescent="0.3">
      <c r="B28" s="38">
        <v>2025</v>
      </c>
      <c r="C28" s="24">
        <v>11783.778805431743</v>
      </c>
      <c r="D28" s="24">
        <v>1551.1959146026518</v>
      </c>
      <c r="E28" s="25">
        <f t="shared" ref="E28:E47" si="15">C28+D28</f>
        <v>13334.974720034394</v>
      </c>
      <c r="F28" s="24">
        <v>2922.3113465331294</v>
      </c>
      <c r="G28" s="24">
        <v>5408.7257355257698</v>
      </c>
      <c r="H28" s="25">
        <f t="shared" ref="H28:H47" si="16">F28+G28</f>
        <v>8331.0370820588996</v>
      </c>
      <c r="I28" s="24">
        <v>627.74144853314795</v>
      </c>
      <c r="J28" s="24">
        <v>2438.0049075832735</v>
      </c>
      <c r="K28" s="25">
        <f t="shared" ref="K28:K47" si="17">I28+J28</f>
        <v>3065.7463561164213</v>
      </c>
      <c r="L28" s="24">
        <v>1422.9316644340508</v>
      </c>
      <c r="M28" s="24">
        <v>263.60802653403618</v>
      </c>
      <c r="N28" s="26">
        <v>150.43833938548281</v>
      </c>
      <c r="O28" s="25">
        <f>E28+H28+K28+L28+M28+N28</f>
        <v>26568.736188563285</v>
      </c>
      <c r="P28" s="25">
        <f>E28+I28</f>
        <v>13962.716168567542</v>
      </c>
      <c r="Q28" s="25">
        <f>H28+J28</f>
        <v>10769.041989642174</v>
      </c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</row>
    <row r="29" spans="2:46" ht="17.100000000000001" customHeight="1" x14ac:dyDescent="0.3">
      <c r="B29" s="32">
        <v>2026</v>
      </c>
      <c r="C29" s="30">
        <v>11608.238372871028</v>
      </c>
      <c r="D29" s="30">
        <v>1547.7192385578458</v>
      </c>
      <c r="E29" s="31">
        <f t="shared" si="15"/>
        <v>13155.957611428874</v>
      </c>
      <c r="F29" s="30">
        <v>2942.6732673299339</v>
      </c>
      <c r="G29" s="30">
        <v>5587.1937415307357</v>
      </c>
      <c r="H29" s="31">
        <f t="shared" si="16"/>
        <v>8529.8670088606705</v>
      </c>
      <c r="I29" s="30">
        <v>639.24661147511597</v>
      </c>
      <c r="J29" s="30">
        <v>2498.713643648342</v>
      </c>
      <c r="K29" s="31">
        <f t="shared" si="17"/>
        <v>3137.960255123458</v>
      </c>
      <c r="L29" s="30">
        <v>1457.3771586320543</v>
      </c>
      <c r="M29" s="30">
        <v>275.54050746312583</v>
      </c>
      <c r="N29" s="50">
        <v>152.0654910512724</v>
      </c>
      <c r="O29" s="31">
        <f>E29+H29+K29+L29+M29+N29</f>
        <v>26708.768032559456</v>
      </c>
      <c r="P29" s="31">
        <f>E29+I29</f>
        <v>13795.204222903991</v>
      </c>
      <c r="Q29" s="31">
        <f>H29+J29</f>
        <v>11028.580652509012</v>
      </c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</row>
    <row r="30" spans="2:46" ht="17.100000000000001" customHeight="1" x14ac:dyDescent="0.3">
      <c r="B30" s="38">
        <v>2027</v>
      </c>
      <c r="C30" s="24">
        <v>11453.67866567388</v>
      </c>
      <c r="D30" s="24">
        <v>1545.2754991937327</v>
      </c>
      <c r="E30" s="25">
        <f t="shared" si="15"/>
        <v>12998.954164867613</v>
      </c>
      <c r="F30" s="24">
        <v>2956.6864716320874</v>
      </c>
      <c r="G30" s="24">
        <v>5770.9098034862145</v>
      </c>
      <c r="H30" s="25">
        <f t="shared" si="16"/>
        <v>8727.5962751183015</v>
      </c>
      <c r="I30" s="24">
        <v>650.73111554892125</v>
      </c>
      <c r="J30" s="24">
        <v>2559.9685169513714</v>
      </c>
      <c r="K30" s="25">
        <f t="shared" si="17"/>
        <v>3210.6996325002929</v>
      </c>
      <c r="L30" s="24">
        <v>1487.0118046241457</v>
      </c>
      <c r="M30" s="24">
        <v>287.45818549192097</v>
      </c>
      <c r="N30" s="26">
        <v>153.77574091560044</v>
      </c>
      <c r="O30" s="25">
        <f>E30+H30+K30+L30+M30+N30</f>
        <v>26865.495803517868</v>
      </c>
      <c r="P30" s="25">
        <f>E30+I30</f>
        <v>13649.685280416534</v>
      </c>
      <c r="Q30" s="25">
        <f>H30+J30</f>
        <v>11287.564792069672</v>
      </c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</row>
    <row r="31" spans="2:46" ht="17.100000000000001" customHeight="1" x14ac:dyDescent="0.3">
      <c r="B31" s="32">
        <v>2028</v>
      </c>
      <c r="C31" s="30">
        <v>11336.153831601738</v>
      </c>
      <c r="D31" s="30">
        <v>1543.5503176276009</v>
      </c>
      <c r="E31" s="31">
        <f t="shared" si="15"/>
        <v>12879.704149229339</v>
      </c>
      <c r="F31" s="30">
        <v>2967.4820916487488</v>
      </c>
      <c r="G31" s="30">
        <v>5965.2769473546787</v>
      </c>
      <c r="H31" s="31">
        <f t="shared" si="16"/>
        <v>8932.7590390034275</v>
      </c>
      <c r="I31" s="30">
        <v>660.44446781028569</v>
      </c>
      <c r="J31" s="30">
        <v>2623.4069748666802</v>
      </c>
      <c r="K31" s="31">
        <f t="shared" si="17"/>
        <v>3283.8514426769661</v>
      </c>
      <c r="L31" s="30">
        <v>1510.8615063243431</v>
      </c>
      <c r="M31" s="30">
        <v>299.89132693081751</v>
      </c>
      <c r="N31" s="50">
        <v>154.96684205698003</v>
      </c>
      <c r="O31" s="31">
        <f>E31+H31+K31+L31+M31+N31</f>
        <v>27062.034306221871</v>
      </c>
      <c r="P31" s="31">
        <f>E31+I31</f>
        <v>13540.148617039626</v>
      </c>
      <c r="Q31" s="31">
        <f>H31+J31</f>
        <v>11556.166013870108</v>
      </c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</row>
    <row r="32" spans="2:46" ht="17.100000000000001" customHeight="1" x14ac:dyDescent="0.3">
      <c r="B32" s="38">
        <v>2029</v>
      </c>
      <c r="C32" s="24">
        <v>11232.893046605599</v>
      </c>
      <c r="D32" s="24">
        <v>1544.8727946479162</v>
      </c>
      <c r="E32" s="25">
        <f t="shared" si="15"/>
        <v>12777.765841253515</v>
      </c>
      <c r="F32" s="24">
        <v>2981.2495913659218</v>
      </c>
      <c r="G32" s="24">
        <v>6161.3971085657795</v>
      </c>
      <c r="H32" s="25">
        <f t="shared" si="16"/>
        <v>9142.6466999317017</v>
      </c>
      <c r="I32" s="24">
        <v>670.28701400532248</v>
      </c>
      <c r="J32" s="24">
        <v>2684.7417725580217</v>
      </c>
      <c r="K32" s="25">
        <f t="shared" si="17"/>
        <v>3355.0287865633441</v>
      </c>
      <c r="L32" s="24">
        <v>1533.8322647962038</v>
      </c>
      <c r="M32" s="24">
        <v>312.25824547079054</v>
      </c>
      <c r="N32" s="26">
        <v>155.92857831999066</v>
      </c>
      <c r="O32" s="25">
        <f>E32+H32+K32+L32+M32+N32</f>
        <v>27277.460416335547</v>
      </c>
      <c r="P32" s="25">
        <f>E32+I32</f>
        <v>13448.052855258837</v>
      </c>
      <c r="Q32" s="25">
        <f>H32+J32</f>
        <v>11827.388472489723</v>
      </c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</row>
    <row r="33" spans="2:46" ht="10.35" customHeight="1" x14ac:dyDescent="0.3">
      <c r="B33" s="39"/>
      <c r="C33" s="37"/>
      <c r="D33" s="37"/>
      <c r="E33" s="35"/>
      <c r="F33" s="37"/>
      <c r="G33" s="37"/>
      <c r="H33" s="35"/>
      <c r="I33" s="37"/>
      <c r="J33" s="37"/>
      <c r="K33" s="35"/>
      <c r="L33" s="37"/>
      <c r="M33" s="37"/>
      <c r="N33" s="34"/>
      <c r="O33" s="35"/>
      <c r="P33" s="35"/>
      <c r="Q33" s="35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</row>
    <row r="34" spans="2:46" ht="17.100000000000001" customHeight="1" x14ac:dyDescent="0.3">
      <c r="B34" s="32">
        <v>2030</v>
      </c>
      <c r="C34" s="30">
        <v>11143.378248940824</v>
      </c>
      <c r="D34" s="30">
        <v>1545.6928593963082</v>
      </c>
      <c r="E34" s="31">
        <f t="shared" si="15"/>
        <v>12689.071108337132</v>
      </c>
      <c r="F34" s="30">
        <v>2998.3767092699554</v>
      </c>
      <c r="G34" s="30">
        <v>6349.3443449406996</v>
      </c>
      <c r="H34" s="31">
        <f t="shared" si="16"/>
        <v>9347.721054210655</v>
      </c>
      <c r="I34" s="30">
        <v>680.26036667747894</v>
      </c>
      <c r="J34" s="30">
        <v>2745.4346490253733</v>
      </c>
      <c r="K34" s="31">
        <f t="shared" si="17"/>
        <v>3425.6950157028523</v>
      </c>
      <c r="L34" s="30">
        <v>1554.1138382544718</v>
      </c>
      <c r="M34" s="30">
        <v>325.13515099751498</v>
      </c>
      <c r="N34" s="50">
        <v>156.7344876313866</v>
      </c>
      <c r="O34" s="31">
        <f>E34+H34+K34+L34+M34+N34</f>
        <v>27498.47065513401</v>
      </c>
      <c r="P34" s="31">
        <f>E34+I34</f>
        <v>13369.331475014611</v>
      </c>
      <c r="Q34" s="31">
        <f>H34+J34</f>
        <v>12093.155703236029</v>
      </c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</row>
    <row r="35" spans="2:46" ht="17.100000000000001" customHeight="1" x14ac:dyDescent="0.3">
      <c r="B35" s="38">
        <v>2031</v>
      </c>
      <c r="C35" s="24">
        <v>11061.626641473815</v>
      </c>
      <c r="D35" s="24">
        <v>1545.5463673159823</v>
      </c>
      <c r="E35" s="25">
        <f t="shared" si="15"/>
        <v>12607.173008789798</v>
      </c>
      <c r="F35" s="24">
        <v>3017.1689018267421</v>
      </c>
      <c r="G35" s="24">
        <v>6535.2025997582659</v>
      </c>
      <c r="H35" s="25">
        <f t="shared" si="16"/>
        <v>9552.3715015850084</v>
      </c>
      <c r="I35" s="24">
        <v>688.65733057865407</v>
      </c>
      <c r="J35" s="24">
        <v>2803.669446775401</v>
      </c>
      <c r="K35" s="25">
        <f t="shared" si="17"/>
        <v>3492.3267773540551</v>
      </c>
      <c r="L35" s="24">
        <v>1574.2430812577752</v>
      </c>
      <c r="M35" s="24">
        <v>337.5439340353351</v>
      </c>
      <c r="N35" s="26">
        <v>157.28361928055648</v>
      </c>
      <c r="O35" s="25">
        <f t="shared" ref="O35:O43" si="18">E35+H35+K35+L35+M35+N35</f>
        <v>27720.941922302529</v>
      </c>
      <c r="P35" s="25">
        <f t="shared" ref="P35:P43" si="19">E35+I35</f>
        <v>13295.830339368451</v>
      </c>
      <c r="Q35" s="25">
        <f t="shared" ref="Q35:Q43" si="20">H35+J35</f>
        <v>12356.040948360409</v>
      </c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</row>
    <row r="36" spans="2:46" ht="17.100000000000001" customHeight="1" x14ac:dyDescent="0.3">
      <c r="B36" s="32">
        <v>2032</v>
      </c>
      <c r="C36" s="30">
        <v>10980.792155743677</v>
      </c>
      <c r="D36" s="30">
        <v>1547.7904563453324</v>
      </c>
      <c r="E36" s="31">
        <f t="shared" si="15"/>
        <v>12528.582612089009</v>
      </c>
      <c r="F36" s="30">
        <v>3039.6345174025596</v>
      </c>
      <c r="G36" s="30">
        <v>6720.7704411304394</v>
      </c>
      <c r="H36" s="31">
        <f t="shared" si="16"/>
        <v>9760.4049585329994</v>
      </c>
      <c r="I36" s="30">
        <v>698.24855887096373</v>
      </c>
      <c r="J36" s="30">
        <v>2862.1262019778328</v>
      </c>
      <c r="K36" s="31">
        <f t="shared" si="17"/>
        <v>3560.3747608487965</v>
      </c>
      <c r="L36" s="30">
        <v>1593.6570236270181</v>
      </c>
      <c r="M36" s="30">
        <v>350.08706662408815</v>
      </c>
      <c r="N36" s="50">
        <v>157.93617545307342</v>
      </c>
      <c r="O36" s="31">
        <f>E36+H36+K36+L36+M36+N36</f>
        <v>27951.042597174983</v>
      </c>
      <c r="P36" s="31">
        <f>E36+I36</f>
        <v>13226.831170959973</v>
      </c>
      <c r="Q36" s="31">
        <f>H36+J36</f>
        <v>12622.531160510833</v>
      </c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</row>
    <row r="37" spans="2:46" ht="17.100000000000001" customHeight="1" x14ac:dyDescent="0.3">
      <c r="B37" s="38">
        <v>2033</v>
      </c>
      <c r="C37" s="24">
        <v>10909.586939630663</v>
      </c>
      <c r="D37" s="24">
        <v>1548.7642984764464</v>
      </c>
      <c r="E37" s="25">
        <f t="shared" si="15"/>
        <v>12458.351238107109</v>
      </c>
      <c r="F37" s="24">
        <v>3063.0362601153943</v>
      </c>
      <c r="G37" s="24">
        <v>6910.942426352517</v>
      </c>
      <c r="H37" s="25">
        <f t="shared" si="16"/>
        <v>9973.9786864679118</v>
      </c>
      <c r="I37" s="24">
        <v>707.94491861281301</v>
      </c>
      <c r="J37" s="24">
        <v>2922.4604168714591</v>
      </c>
      <c r="K37" s="25">
        <f t="shared" si="17"/>
        <v>3630.4053354842722</v>
      </c>
      <c r="L37" s="24">
        <v>1611.3997048045076</v>
      </c>
      <c r="M37" s="24">
        <v>362.39262701592486</v>
      </c>
      <c r="N37" s="26">
        <v>158.52334285216705</v>
      </c>
      <c r="O37" s="25">
        <f>E37+H37+K37+L37+M37+N37</f>
        <v>28195.050934731891</v>
      </c>
      <c r="P37" s="25">
        <f>E37+I37</f>
        <v>13166.296156719922</v>
      </c>
      <c r="Q37" s="25">
        <f>H37+J37</f>
        <v>12896.439103339371</v>
      </c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</row>
    <row r="38" spans="2:46" ht="17.100000000000001" customHeight="1" x14ac:dyDescent="0.3">
      <c r="B38" s="32">
        <v>2034</v>
      </c>
      <c r="C38" s="30">
        <v>10835.291659306506</v>
      </c>
      <c r="D38" s="30">
        <v>1551.2884088806031</v>
      </c>
      <c r="E38" s="31">
        <f t="shared" si="15"/>
        <v>12386.580068187108</v>
      </c>
      <c r="F38" s="30">
        <v>3089.4841529175724</v>
      </c>
      <c r="G38" s="30">
        <v>7093.0029559651657</v>
      </c>
      <c r="H38" s="31">
        <f t="shared" si="16"/>
        <v>10182.487108882739</v>
      </c>
      <c r="I38" s="30">
        <v>715.9664362339455</v>
      </c>
      <c r="J38" s="30">
        <v>2981.5359849301717</v>
      </c>
      <c r="K38" s="31">
        <f t="shared" si="17"/>
        <v>3697.5024211641171</v>
      </c>
      <c r="L38" s="30">
        <v>1627.899590206476</v>
      </c>
      <c r="M38" s="30">
        <v>374.0297790546602</v>
      </c>
      <c r="N38" s="50">
        <v>159.01580476279682</v>
      </c>
      <c r="O38" s="31">
        <f>E38+H38+K38+L38+M38+N38</f>
        <v>28427.514772257895</v>
      </c>
      <c r="P38" s="31">
        <f>E38+I38</f>
        <v>13102.546504421054</v>
      </c>
      <c r="Q38" s="31">
        <f>H38+J38</f>
        <v>13164.02309381291</v>
      </c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</row>
    <row r="39" spans="2:46" ht="10.35" customHeight="1" x14ac:dyDescent="0.3">
      <c r="B39" s="32"/>
      <c r="C39" s="30"/>
      <c r="D39" s="30"/>
      <c r="E39" s="31"/>
      <c r="F39" s="30"/>
      <c r="G39" s="30"/>
      <c r="H39" s="31"/>
      <c r="I39" s="30"/>
      <c r="J39" s="30"/>
      <c r="K39" s="31"/>
      <c r="L39" s="30"/>
      <c r="M39" s="30"/>
      <c r="N39" s="50"/>
      <c r="O39" s="31"/>
      <c r="P39" s="31"/>
      <c r="Q39" s="31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</row>
    <row r="40" spans="2:46" ht="17.100000000000001" customHeight="1" x14ac:dyDescent="0.3">
      <c r="B40" s="38">
        <v>2035</v>
      </c>
      <c r="C40" s="24">
        <v>10761.325156969371</v>
      </c>
      <c r="D40" s="24">
        <v>1554.0023892597721</v>
      </c>
      <c r="E40" s="25">
        <f t="shared" si="15"/>
        <v>12315.327546229144</v>
      </c>
      <c r="F40" s="24">
        <v>3115.8632094180707</v>
      </c>
      <c r="G40" s="24">
        <v>7282.1943418265992</v>
      </c>
      <c r="H40" s="25">
        <f t="shared" si="16"/>
        <v>10398.05755124467</v>
      </c>
      <c r="I40" s="24">
        <v>724.05047040832403</v>
      </c>
      <c r="J40" s="24">
        <v>3040.7822041571221</v>
      </c>
      <c r="K40" s="25">
        <f t="shared" si="17"/>
        <v>3764.8326745654463</v>
      </c>
      <c r="L40" s="24">
        <v>1644.506432784317</v>
      </c>
      <c r="M40" s="24">
        <v>385.28957152332168</v>
      </c>
      <c r="N40" s="26">
        <v>159.51474774853102</v>
      </c>
      <c r="O40" s="25">
        <f t="shared" si="18"/>
        <v>28667.528524095429</v>
      </c>
      <c r="P40" s="25">
        <f t="shared" si="19"/>
        <v>13039.378016637467</v>
      </c>
      <c r="Q40" s="25">
        <f t="shared" si="20"/>
        <v>13438.839755401792</v>
      </c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</row>
    <row r="41" spans="2:46" ht="17.100000000000001" customHeight="1" x14ac:dyDescent="0.3">
      <c r="B41" s="32">
        <v>2036</v>
      </c>
      <c r="C41" s="30">
        <v>10694.011286943718</v>
      </c>
      <c r="D41" s="30">
        <v>1557.4722852515836</v>
      </c>
      <c r="E41" s="31">
        <f t="shared" si="15"/>
        <v>12251.483572195302</v>
      </c>
      <c r="F41" s="30">
        <v>3145.482314560008</v>
      </c>
      <c r="G41" s="30">
        <v>7468.2743138379647</v>
      </c>
      <c r="H41" s="31">
        <f t="shared" si="16"/>
        <v>10613.756628397972</v>
      </c>
      <c r="I41" s="30">
        <v>732.19744576354049</v>
      </c>
      <c r="J41" s="30">
        <v>3100.1994535857871</v>
      </c>
      <c r="K41" s="31">
        <f t="shared" si="17"/>
        <v>3832.3968993493277</v>
      </c>
      <c r="L41" s="30">
        <v>1660.7234936643854</v>
      </c>
      <c r="M41" s="30">
        <v>396.88832878445982</v>
      </c>
      <c r="N41" s="50">
        <v>160.03754342983871</v>
      </c>
      <c r="O41" s="31">
        <f t="shared" si="18"/>
        <v>28915.286465821286</v>
      </c>
      <c r="P41" s="31">
        <f t="shared" si="19"/>
        <v>12983.681017958843</v>
      </c>
      <c r="Q41" s="31">
        <f t="shared" si="20"/>
        <v>13713.956081983759</v>
      </c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</row>
    <row r="42" spans="2:46" ht="17.100000000000001" customHeight="1" x14ac:dyDescent="0.3">
      <c r="B42" s="38">
        <v>2037</v>
      </c>
      <c r="C42" s="24">
        <v>10622.909134036709</v>
      </c>
      <c r="D42" s="24">
        <v>1561.4006448952111</v>
      </c>
      <c r="E42" s="25">
        <f t="shared" si="15"/>
        <v>12184.30977893192</v>
      </c>
      <c r="F42" s="24">
        <v>3178.0204675515788</v>
      </c>
      <c r="G42" s="24">
        <v>7663.9334434109551</v>
      </c>
      <c r="H42" s="25">
        <f t="shared" si="16"/>
        <v>10841.953910962533</v>
      </c>
      <c r="I42" s="24">
        <v>740.40778961054878</v>
      </c>
      <c r="J42" s="24">
        <v>3159.788113002779</v>
      </c>
      <c r="K42" s="25">
        <f t="shared" si="17"/>
        <v>3900.1959026133277</v>
      </c>
      <c r="L42" s="24">
        <v>1677.0402798984899</v>
      </c>
      <c r="M42" s="24">
        <v>408.83625503418716</v>
      </c>
      <c r="N42" s="26">
        <v>160.73142043028938</v>
      </c>
      <c r="O42" s="25">
        <f t="shared" si="18"/>
        <v>29173.067547870749</v>
      </c>
      <c r="P42" s="25">
        <f t="shared" si="19"/>
        <v>12924.717568542468</v>
      </c>
      <c r="Q42" s="25">
        <f t="shared" si="20"/>
        <v>14001.742023965311</v>
      </c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</row>
    <row r="43" spans="2:46" ht="17.100000000000001" customHeight="1" x14ac:dyDescent="0.3">
      <c r="B43" s="32">
        <v>2038</v>
      </c>
      <c r="C43" s="30">
        <v>10553.425469416858</v>
      </c>
      <c r="D43" s="30">
        <v>1564.4693101648174</v>
      </c>
      <c r="E43" s="31">
        <f t="shared" si="15"/>
        <v>12117.894779581675</v>
      </c>
      <c r="F43" s="30">
        <v>3211.9803712099933</v>
      </c>
      <c r="G43" s="30">
        <v>7845.2598012075932</v>
      </c>
      <c r="H43" s="31">
        <f t="shared" si="16"/>
        <v>11057.240172417587</v>
      </c>
      <c r="I43" s="30">
        <v>748.68193195988317</v>
      </c>
      <c r="J43" s="30">
        <v>3219.5485629492514</v>
      </c>
      <c r="K43" s="31">
        <f t="shared" si="17"/>
        <v>3968.2304949091344</v>
      </c>
      <c r="L43" s="30">
        <v>1693.4572610523071</v>
      </c>
      <c r="M43" s="30">
        <v>420.93412865690385</v>
      </c>
      <c r="N43" s="50">
        <v>160.99297201091872</v>
      </c>
      <c r="O43" s="31">
        <f t="shared" si="18"/>
        <v>29418.749808628523</v>
      </c>
      <c r="P43" s="31">
        <f t="shared" si="19"/>
        <v>12866.576711541558</v>
      </c>
      <c r="Q43" s="31">
        <f t="shared" si="20"/>
        <v>14276.788735366837</v>
      </c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</row>
    <row r="44" spans="2:46" ht="17.100000000000001" customHeight="1" x14ac:dyDescent="0.3">
      <c r="B44" s="38">
        <v>2039</v>
      </c>
      <c r="C44" s="24">
        <v>10493.816445805123</v>
      </c>
      <c r="D44" s="24">
        <v>1570.1608389807623</v>
      </c>
      <c r="E44" s="25">
        <f t="shared" si="15"/>
        <v>12063.977284785886</v>
      </c>
      <c r="F44" s="24">
        <v>3248.8517400872697</v>
      </c>
      <c r="G44" s="24">
        <v>8023.2148677812447</v>
      </c>
      <c r="H44" s="25">
        <f t="shared" si="16"/>
        <v>11272.066607868514</v>
      </c>
      <c r="I44" s="24">
        <v>757.02030553797078</v>
      </c>
      <c r="J44" s="24">
        <v>3279.4811847223091</v>
      </c>
      <c r="K44" s="25">
        <f t="shared" si="17"/>
        <v>4036.5014902602798</v>
      </c>
      <c r="L44" s="24">
        <v>1709.9749085967983</v>
      </c>
      <c r="M44" s="24">
        <v>433.38999045799034</v>
      </c>
      <c r="N44" s="26">
        <v>161.36740175806213</v>
      </c>
      <c r="O44" s="25">
        <f t="shared" ref="O44:O46" si="21">E44+H44+K44+L44+M44+N44</f>
        <v>29677.277683727534</v>
      </c>
      <c r="P44" s="25">
        <f t="shared" ref="P44:P46" si="22">E44+I44</f>
        <v>12820.997590323857</v>
      </c>
      <c r="Q44" s="25">
        <f t="shared" ref="Q44:Q46" si="23">H44+J44</f>
        <v>14551.547792590824</v>
      </c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</row>
    <row r="45" spans="2:46" ht="10.35" customHeight="1" x14ac:dyDescent="0.3">
      <c r="B45" s="39"/>
      <c r="C45" s="37"/>
      <c r="D45" s="37"/>
      <c r="E45" s="35"/>
      <c r="F45" s="37"/>
      <c r="G45" s="37"/>
      <c r="H45" s="35"/>
      <c r="I45" s="37"/>
      <c r="J45" s="37"/>
      <c r="K45" s="35"/>
      <c r="L45" s="37"/>
      <c r="M45" s="37"/>
      <c r="N45" s="34"/>
      <c r="O45" s="35"/>
      <c r="P45" s="35"/>
      <c r="Q45" s="35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</row>
    <row r="46" spans="2:46" ht="17.100000000000001" customHeight="1" x14ac:dyDescent="0.3">
      <c r="B46" s="32">
        <v>2040</v>
      </c>
      <c r="C46" s="30">
        <v>10440.465235092881</v>
      </c>
      <c r="D46" s="30">
        <v>1575.5939966544775</v>
      </c>
      <c r="E46" s="31">
        <f t="shared" si="15"/>
        <v>12016.059231747358</v>
      </c>
      <c r="F46" s="30">
        <v>3288.9346363277923</v>
      </c>
      <c r="G46" s="30">
        <v>8210.1515623173418</v>
      </c>
      <c r="H46" s="31">
        <f t="shared" si="16"/>
        <v>11499.086198645135</v>
      </c>
      <c r="I46" s="30">
        <v>765.42334580354009</v>
      </c>
      <c r="J46" s="30">
        <v>3339.5863603764192</v>
      </c>
      <c r="K46" s="31">
        <f t="shared" si="17"/>
        <v>4105.0097061799588</v>
      </c>
      <c r="L46" s="30">
        <v>1726.163123921257</v>
      </c>
      <c r="M46" s="30">
        <v>446.21443366563273</v>
      </c>
      <c r="N46" s="50">
        <v>161.74227682029525</v>
      </c>
      <c r="O46" s="31">
        <f t="shared" si="21"/>
        <v>29954.274970979637</v>
      </c>
      <c r="P46" s="31">
        <f t="shared" si="22"/>
        <v>12781.482577550898</v>
      </c>
      <c r="Q46" s="31">
        <f t="shared" si="23"/>
        <v>14838.672559021554</v>
      </c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</row>
    <row r="47" spans="2:46" ht="17.100000000000001" customHeight="1" x14ac:dyDescent="0.3">
      <c r="B47" s="38">
        <v>2041</v>
      </c>
      <c r="C47" s="24">
        <v>10389.109994260756</v>
      </c>
      <c r="D47" s="24">
        <v>1580.113751862689</v>
      </c>
      <c r="E47" s="25">
        <f t="shared" si="15"/>
        <v>11969.223746123445</v>
      </c>
      <c r="F47" s="24">
        <v>3333.7310028887609</v>
      </c>
      <c r="G47" s="24">
        <v>8393.7329018584896</v>
      </c>
      <c r="H47" s="25">
        <f t="shared" si="16"/>
        <v>11727.46390474725</v>
      </c>
      <c r="I47" s="24">
        <v>772.35140839504379</v>
      </c>
      <c r="J47" s="24">
        <v>3401.5392828099116</v>
      </c>
      <c r="K47" s="25">
        <f t="shared" si="17"/>
        <v>4173.8906912049551</v>
      </c>
      <c r="L47" s="24">
        <v>1742.4447233839264</v>
      </c>
      <c r="M47" s="24">
        <v>459.41836497223255</v>
      </c>
      <c r="N47" s="26">
        <v>162.11759763758863</v>
      </c>
      <c r="O47" s="25">
        <f t="shared" ref="O47:O48" si="24">E47+H47+K47+L47+M47+N47</f>
        <v>30234.559028069398</v>
      </c>
      <c r="P47" s="25">
        <f t="shared" ref="P47:P48" si="25">E47+I47</f>
        <v>12741.575154518488</v>
      </c>
      <c r="Q47" s="25">
        <f t="shared" ref="Q47:Q48" si="26">H47+J47</f>
        <v>15129.003187557162</v>
      </c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</row>
    <row r="48" spans="2:46" ht="17.100000000000001" customHeight="1" x14ac:dyDescent="0.3">
      <c r="B48" s="32">
        <v>2042</v>
      </c>
      <c r="C48" s="30">
        <v>10339.227882393909</v>
      </c>
      <c r="D48" s="30">
        <v>1587.9502813249635</v>
      </c>
      <c r="E48" s="31">
        <f t="shared" ref="E48:E49" si="27">C48+D48</f>
        <v>11927.178163718872</v>
      </c>
      <c r="F48" s="30">
        <v>3379.8161143839393</v>
      </c>
      <c r="G48" s="30">
        <v>8583.0684903496949</v>
      </c>
      <c r="H48" s="31">
        <f t="shared" ref="H48:H49" si="28">F48+G48</f>
        <v>11962.884604733634</v>
      </c>
      <c r="I48" s="30">
        <v>779.31415055198443</v>
      </c>
      <c r="J48" s="30">
        <v>3463.6705499413938</v>
      </c>
      <c r="K48" s="31">
        <f t="shared" ref="K48:K49" si="29">I48+J48</f>
        <v>4242.9847004933781</v>
      </c>
      <c r="L48" s="30">
        <v>1759.2588288593358</v>
      </c>
      <c r="M48" s="30">
        <v>473.01301381012593</v>
      </c>
      <c r="N48" s="50">
        <v>162.46088871053837</v>
      </c>
      <c r="O48" s="31">
        <f t="shared" si="24"/>
        <v>30527.780200325888</v>
      </c>
      <c r="P48" s="31">
        <f t="shared" si="25"/>
        <v>12706.492314270858</v>
      </c>
      <c r="Q48" s="31">
        <f t="shared" si="26"/>
        <v>15426.555154675028</v>
      </c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</row>
    <row r="49" spans="2:46" ht="17.100000000000001" customHeight="1" x14ac:dyDescent="0.3">
      <c r="B49" s="38">
        <v>2043</v>
      </c>
      <c r="C49" s="24">
        <v>10306.446614371347</v>
      </c>
      <c r="D49" s="24">
        <v>1596.9451988485657</v>
      </c>
      <c r="E49" s="25">
        <f t="shared" si="27"/>
        <v>11903.391813219912</v>
      </c>
      <c r="F49" s="24">
        <v>3426.7895104530207</v>
      </c>
      <c r="G49" s="24">
        <v>8768.6793710079219</v>
      </c>
      <c r="H49" s="25">
        <f t="shared" si="28"/>
        <v>12195.468881460944</v>
      </c>
      <c r="I49" s="24">
        <v>786.31171799919105</v>
      </c>
      <c r="J49" s="24">
        <v>3525.980557410885</v>
      </c>
      <c r="K49" s="25">
        <f t="shared" si="29"/>
        <v>4312.2922754100764</v>
      </c>
      <c r="L49" s="24">
        <v>1777.1536090933155</v>
      </c>
      <c r="M49" s="24">
        <v>487.00994190178142</v>
      </c>
      <c r="N49" s="26">
        <v>162.83702716935858</v>
      </c>
      <c r="O49" s="25">
        <f t="shared" ref="O49" si="30">E49+H49+K49+L49+M49+N49</f>
        <v>30838.153548255392</v>
      </c>
      <c r="P49" s="25">
        <f t="shared" ref="P49" si="31">E49+I49</f>
        <v>12689.703531219104</v>
      </c>
      <c r="Q49" s="25">
        <f t="shared" ref="Q49" si="32">H49+J49</f>
        <v>15721.449438871829</v>
      </c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</row>
    <row r="50" spans="2:46" ht="10.35" customHeight="1" x14ac:dyDescent="0.3">
      <c r="B50" s="39"/>
      <c r="C50" s="37"/>
      <c r="D50" s="37"/>
      <c r="E50" s="37"/>
      <c r="F50" s="37"/>
      <c r="G50" s="37"/>
      <c r="H50" s="37"/>
      <c r="I50" s="37"/>
      <c r="J50" s="37"/>
      <c r="K50" s="35"/>
      <c r="L50" s="37"/>
      <c r="M50" s="37"/>
      <c r="N50" s="37"/>
      <c r="O50" s="35"/>
      <c r="P50" s="35"/>
      <c r="Q50" s="35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</row>
    <row r="51" spans="2:46" ht="15" customHeight="1" x14ac:dyDescent="0.3">
      <c r="B51" s="49" t="s">
        <v>1</v>
      </c>
      <c r="C51" s="27"/>
      <c r="D51" s="27"/>
      <c r="E51" s="28"/>
      <c r="F51" s="27"/>
      <c r="G51" s="27"/>
      <c r="H51" s="28"/>
      <c r="I51" s="27"/>
      <c r="J51" s="27"/>
      <c r="K51" s="28"/>
      <c r="L51" s="27"/>
      <c r="M51" s="27"/>
      <c r="N51" s="27"/>
      <c r="O51" s="28"/>
      <c r="P51" s="28"/>
      <c r="Q51" s="40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</row>
    <row r="52" spans="2:46" ht="15" customHeight="1" x14ac:dyDescent="0.3">
      <c r="B52" s="32" t="s">
        <v>62</v>
      </c>
      <c r="C52" s="41">
        <f>RATE(2022-2010,,-C10,C22)</f>
        <v>2.3267943718223599E-3</v>
      </c>
      <c r="D52" s="41">
        <f t="shared" ref="D52:Q52" si="33">RATE(2022-2010,,-D10,D22)</f>
        <v>-1.4184851412117493E-2</v>
      </c>
      <c r="E52" s="41">
        <f t="shared" si="33"/>
        <v>3.4202888111071957E-4</v>
      </c>
      <c r="F52" s="41">
        <f t="shared" si="33"/>
        <v>1.5404578206377308E-2</v>
      </c>
      <c r="G52" s="41">
        <f t="shared" si="33"/>
        <v>3.2734333635923277E-2</v>
      </c>
      <c r="H52" s="41">
        <f t="shared" si="33"/>
        <v>2.6050580915311622E-2</v>
      </c>
      <c r="I52" s="41">
        <f t="shared" si="33"/>
        <v>-2.4253027388577451E-2</v>
      </c>
      <c r="J52" s="41">
        <f t="shared" si="33"/>
        <v>-1.2623400658638496E-2</v>
      </c>
      <c r="K52" s="41">
        <f t="shared" si="33"/>
        <v>-1.5203523461917027E-2</v>
      </c>
      <c r="L52" s="41">
        <f t="shared" si="33"/>
        <v>5.1472522159857195E-3</v>
      </c>
      <c r="M52" s="41">
        <f t="shared" si="33"/>
        <v>-2.5650434136185687E-2</v>
      </c>
      <c r="N52" s="41">
        <f t="shared" si="33"/>
        <v>-2.2619742684962547E-2</v>
      </c>
      <c r="O52" s="41">
        <f t="shared" si="33"/>
        <v>4.8976288463999764E-3</v>
      </c>
      <c r="P52" s="41">
        <f t="shared" si="33"/>
        <v>-8.2265367547097452E-4</v>
      </c>
      <c r="Q52" s="41">
        <f t="shared" si="33"/>
        <v>1.5557698884439475E-2</v>
      </c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</row>
    <row r="53" spans="2:46" ht="15" customHeight="1" x14ac:dyDescent="0.3">
      <c r="B53" s="38" t="s">
        <v>59</v>
      </c>
      <c r="C53" s="42">
        <f>RATE(2023-2022,,-C22,C25)</f>
        <v>-2.117878722650612E-2</v>
      </c>
      <c r="D53" s="42">
        <f t="shared" ref="D53:Q53" si="34">RATE(2023-2022,,-D22,D25)</f>
        <v>1.1198257575572889E-2</v>
      </c>
      <c r="E53" s="42">
        <f t="shared" si="34"/>
        <v>-1.7645672004085514E-2</v>
      </c>
      <c r="F53" s="42">
        <f t="shared" si="34"/>
        <v>1.9337456398263599E-2</v>
      </c>
      <c r="G53" s="42">
        <f t="shared" si="34"/>
        <v>2.4046662484690548E-2</v>
      </c>
      <c r="H53" s="42">
        <f t="shared" si="34"/>
        <v>2.2351929946695527E-2</v>
      </c>
      <c r="I53" s="42">
        <f t="shared" si="34"/>
        <v>2.3377483443708807E-2</v>
      </c>
      <c r="J53" s="42">
        <f t="shared" si="34"/>
        <v>2.9056603773584832E-2</v>
      </c>
      <c r="K53" s="42">
        <f t="shared" si="34"/>
        <v>2.7870971773483289E-2</v>
      </c>
      <c r="L53" s="42">
        <f t="shared" si="34"/>
        <v>3.4123358962705352E-2</v>
      </c>
      <c r="M53" s="42">
        <f t="shared" si="34"/>
        <v>5.5599999999999788E-2</v>
      </c>
      <c r="N53" s="42">
        <f t="shared" si="34"/>
        <v>3.3993145493397103E-2</v>
      </c>
      <c r="O53" s="42">
        <f t="shared" si="34"/>
        <v>2.531449601794558E-3</v>
      </c>
      <c r="P53" s="42">
        <f t="shared" si="34"/>
        <v>-1.5986829938357393E-2</v>
      </c>
      <c r="Q53" s="42">
        <f t="shared" si="34"/>
        <v>2.3854630327826393E-2</v>
      </c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</row>
    <row r="54" spans="2:46" ht="15" customHeight="1" x14ac:dyDescent="0.3">
      <c r="B54" s="32" t="s">
        <v>60</v>
      </c>
      <c r="C54" s="43">
        <f>RATE(2033-2023,,-C25,C37)</f>
        <v>-1.14390702559141E-2</v>
      </c>
      <c r="D54" s="43">
        <f t="shared" ref="D54:Q54" si="35">RATE(2033-2023,,-D25,D37)</f>
        <v>-5.7269014318779996E-6</v>
      </c>
      <c r="E54" s="43">
        <f t="shared" si="35"/>
        <v>-1.0094102880477237E-2</v>
      </c>
      <c r="F54" s="43">
        <f t="shared" si="35"/>
        <v>7.3480709756000928E-3</v>
      </c>
      <c r="G54" s="43">
        <f t="shared" si="35"/>
        <v>3.1114432013040805E-2</v>
      </c>
      <c r="H54" s="43">
        <f t="shared" si="35"/>
        <v>2.3147605503521254E-2</v>
      </c>
      <c r="I54" s="43">
        <f t="shared" si="35"/>
        <v>1.5782662360409674E-2</v>
      </c>
      <c r="J54" s="43">
        <f t="shared" si="35"/>
        <v>2.3934088244387482E-2</v>
      </c>
      <c r="K54" s="43">
        <f t="shared" si="35"/>
        <v>2.2287311614520057E-2</v>
      </c>
      <c r="L54" s="43">
        <f t="shared" si="35"/>
        <v>1.7947593218324343E-2</v>
      </c>
      <c r="M54" s="43">
        <f t="shared" si="35"/>
        <v>4.1929974932073885E-2</v>
      </c>
      <c r="N54" s="43">
        <f t="shared" si="35"/>
        <v>1.1159923902663862E-2</v>
      </c>
      <c r="O54" s="43">
        <f t="shared" si="35"/>
        <v>6.7306318748873422E-3</v>
      </c>
      <c r="P54" s="43">
        <f t="shared" si="35"/>
        <v>-8.8752910524383839E-3</v>
      </c>
      <c r="Q54" s="43">
        <f t="shared" si="35"/>
        <v>2.3325248589922579E-2</v>
      </c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</row>
    <row r="55" spans="2:46" ht="15" customHeight="1" x14ac:dyDescent="0.3">
      <c r="B55" s="38" t="s">
        <v>61</v>
      </c>
      <c r="C55" s="42">
        <f>RATE(2043-2023,,-C25,C49)</f>
        <v>-8.5592765656047499E-3</v>
      </c>
      <c r="D55" s="42">
        <f t="shared" ref="D55:Q55" si="36">RATE(2043-2023,,-D25,D49)</f>
        <v>1.5300642686099457E-3</v>
      </c>
      <c r="E55" s="42">
        <f t="shared" si="36"/>
        <v>-7.324133460629231E-3</v>
      </c>
      <c r="F55" s="42">
        <f t="shared" si="36"/>
        <v>9.3145735502848433E-3</v>
      </c>
      <c r="G55" s="42">
        <f t="shared" si="36"/>
        <v>2.7598066694653745E-2</v>
      </c>
      <c r="H55" s="42">
        <f t="shared" si="36"/>
        <v>2.1728833380288682E-2</v>
      </c>
      <c r="I55" s="42">
        <f t="shared" si="36"/>
        <v>1.3164961071575026E-2</v>
      </c>
      <c r="J55" s="42">
        <f t="shared" si="36"/>
        <v>2.1439302758425351E-2</v>
      </c>
      <c r="K55" s="42">
        <f t="shared" si="36"/>
        <v>1.9821441858953178E-2</v>
      </c>
      <c r="L55" s="42">
        <f t="shared" si="36"/>
        <v>1.3885225164426329E-2</v>
      </c>
      <c r="M55" s="42">
        <f t="shared" si="36"/>
        <v>3.5946171706911924E-2</v>
      </c>
      <c r="N55" s="42">
        <f t="shared" si="36"/>
        <v>6.9152569985006561E-3</v>
      </c>
      <c r="O55" s="42">
        <f t="shared" si="36"/>
        <v>7.8651205385363854E-3</v>
      </c>
      <c r="P55" s="42">
        <f t="shared" si="36"/>
        <v>-6.2811125335108207E-3</v>
      </c>
      <c r="Q55" s="42">
        <f t="shared" si="36"/>
        <v>2.1663747874876117E-2</v>
      </c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</row>
    <row r="56" spans="2:46" x14ac:dyDescent="0.3">
      <c r="B56" s="12" t="s">
        <v>63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2:46" ht="14.4" x14ac:dyDescent="0.3">
      <c r="B57" s="15" t="s">
        <v>26</v>
      </c>
      <c r="C57" s="15"/>
      <c r="D57" s="15"/>
      <c r="E57" s="15"/>
      <c r="F57" s="15"/>
      <c r="G57" s="15"/>
      <c r="H57" s="15"/>
      <c r="I57" s="15"/>
    </row>
    <row r="58" spans="2:46" ht="14.4" x14ac:dyDescent="0.3">
      <c r="B58" s="47" t="s">
        <v>27</v>
      </c>
      <c r="C58" s="15"/>
      <c r="D58" s="15"/>
      <c r="E58" s="15"/>
      <c r="F58" s="15"/>
      <c r="G58" s="15"/>
      <c r="H58" s="15"/>
      <c r="I58" s="52"/>
      <c r="J58" s="53"/>
      <c r="K58" s="53"/>
      <c r="L58" s="53"/>
      <c r="O58" s="54"/>
      <c r="Q58" s="54"/>
    </row>
    <row r="59" spans="2:46" x14ac:dyDescent="0.3">
      <c r="O59" s="53"/>
    </row>
    <row r="61" spans="2:46" x14ac:dyDescent="0.3">
      <c r="C61" s="53"/>
      <c r="H61" s="53"/>
      <c r="K61" s="53"/>
    </row>
  </sheetData>
  <printOptions horizontalCentered="1" gridLinesSet="0"/>
  <pageMargins left="0.42" right="0.21" top="0.35" bottom="0.23" header="0.25" footer="0.17"/>
  <pageSetup scale="67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B1:L61"/>
  <sheetViews>
    <sheetView showGridLines="0" zoomScale="70" zoomScaleNormal="70" workbookViewId="0">
      <pane ySplit="8" topLeftCell="A21" activePane="bottomLeft" state="frozen"/>
      <selection sqref="A1:XFD1048576"/>
      <selection pane="bottomLeft" activeCell="Q1" sqref="Q1"/>
    </sheetView>
  </sheetViews>
  <sheetFormatPr defaultColWidth="9.109375" defaultRowHeight="13.8" x14ac:dyDescent="0.3"/>
  <cols>
    <col min="1" max="1" width="7.44140625" style="1" customWidth="1"/>
    <col min="2" max="2" width="14.88671875" style="5" customWidth="1"/>
    <col min="3" max="3" width="9.5546875" style="5" customWidth="1"/>
    <col min="4" max="4" width="10" style="5" customWidth="1"/>
    <col min="5" max="5" width="9.44140625" style="5" customWidth="1"/>
    <col min="6" max="6" width="14.88671875" style="5" customWidth="1"/>
    <col min="7" max="7" width="12.88671875" style="5" customWidth="1"/>
    <col min="8" max="8" width="9.44140625" style="5" customWidth="1"/>
    <col min="9" max="9" width="10.44140625" style="5" customWidth="1"/>
    <col min="10" max="10" width="12.109375" style="5" customWidth="1"/>
    <col min="11" max="11" width="14.44140625" style="5" customWidth="1"/>
    <col min="12" max="12" width="10.44140625" style="5" bestFit="1" customWidth="1"/>
    <col min="13" max="16384" width="9.109375" style="1"/>
  </cols>
  <sheetData>
    <row r="1" spans="2:12" ht="18" x14ac:dyDescent="0.35">
      <c r="B1" s="3" t="s">
        <v>31</v>
      </c>
      <c r="C1" s="8"/>
      <c r="D1" s="8"/>
      <c r="E1" s="8"/>
      <c r="F1" s="8"/>
      <c r="G1" s="8"/>
      <c r="H1" s="8"/>
      <c r="I1" s="8"/>
      <c r="J1" s="8"/>
      <c r="K1" s="8"/>
    </row>
    <row r="2" spans="2:12" x14ac:dyDescent="0.3">
      <c r="B2" s="4"/>
      <c r="C2" s="8"/>
      <c r="D2" s="8"/>
      <c r="E2" s="8"/>
      <c r="F2" s="8"/>
      <c r="G2" s="8"/>
      <c r="H2" s="8"/>
      <c r="I2" s="8"/>
    </row>
    <row r="3" spans="2:12" ht="21" x14ac:dyDescent="0.4">
      <c r="B3" s="6" t="s">
        <v>32</v>
      </c>
      <c r="C3" s="6"/>
      <c r="D3" s="6"/>
      <c r="E3" s="6"/>
      <c r="F3" s="6"/>
      <c r="G3" s="6"/>
      <c r="H3" s="6"/>
      <c r="I3" s="6"/>
      <c r="J3" s="6"/>
      <c r="K3" s="6"/>
    </row>
    <row r="4" spans="2:12" ht="9.75" customHeight="1" x14ac:dyDescent="0.3">
      <c r="B4" s="9"/>
      <c r="C4" s="8"/>
      <c r="D4" s="8"/>
      <c r="E4" s="8"/>
      <c r="F4" s="8"/>
      <c r="G4" s="8"/>
      <c r="H4" s="8"/>
      <c r="I4" s="8"/>
      <c r="J4" s="8"/>
      <c r="K4" s="8"/>
    </row>
    <row r="5" spans="2:12" ht="9.75" customHeight="1" x14ac:dyDescent="0.3">
      <c r="B5" s="9"/>
      <c r="C5" s="8"/>
      <c r="D5" s="8"/>
      <c r="E5" s="8"/>
      <c r="F5" s="8"/>
      <c r="G5" s="8"/>
      <c r="H5" s="8"/>
      <c r="I5" s="8"/>
      <c r="J5" s="8"/>
      <c r="K5" s="8"/>
    </row>
    <row r="6" spans="2:12" ht="9.75" customHeight="1" x14ac:dyDescent="0.3">
      <c r="B6" s="57"/>
      <c r="C6" s="8"/>
      <c r="D6" s="8"/>
      <c r="E6" s="8"/>
      <c r="F6" s="8"/>
      <c r="G6" s="8"/>
      <c r="H6" s="8"/>
      <c r="I6" s="8"/>
      <c r="J6" s="8"/>
      <c r="K6" s="8"/>
    </row>
    <row r="7" spans="2:12" ht="15.6" x14ac:dyDescent="0.3">
      <c r="B7" s="21"/>
      <c r="C7" s="96"/>
      <c r="D7" s="96"/>
      <c r="E7" s="96"/>
      <c r="F7" s="96"/>
      <c r="G7" s="96"/>
      <c r="H7" s="96"/>
      <c r="I7" s="96"/>
      <c r="J7" s="96"/>
      <c r="K7" s="96"/>
      <c r="L7" s="18"/>
    </row>
    <row r="8" spans="2:12" ht="52.2" customHeight="1" x14ac:dyDescent="0.3">
      <c r="B8" s="97" t="s">
        <v>13</v>
      </c>
      <c r="C8" s="98" t="s">
        <v>33</v>
      </c>
      <c r="D8" s="84" t="s">
        <v>34</v>
      </c>
      <c r="E8" s="84" t="s">
        <v>35</v>
      </c>
      <c r="F8" s="84" t="s">
        <v>36</v>
      </c>
      <c r="G8" s="98" t="s">
        <v>37</v>
      </c>
      <c r="H8" s="98" t="s">
        <v>38</v>
      </c>
      <c r="I8" s="98" t="s">
        <v>39</v>
      </c>
      <c r="J8" s="100" t="s">
        <v>40</v>
      </c>
      <c r="K8" s="98" t="s">
        <v>41</v>
      </c>
      <c r="L8" s="51"/>
    </row>
    <row r="9" spans="2:12" ht="15.6" x14ac:dyDescent="0.3">
      <c r="B9" s="16" t="s">
        <v>42</v>
      </c>
      <c r="C9" s="103"/>
      <c r="D9" s="104"/>
      <c r="E9" s="104"/>
      <c r="F9" s="104"/>
      <c r="G9" s="103"/>
      <c r="H9" s="104"/>
      <c r="I9" s="104"/>
      <c r="J9" s="111"/>
      <c r="K9" s="104"/>
      <c r="L9" s="51"/>
    </row>
    <row r="10" spans="2:12" ht="15.6" x14ac:dyDescent="0.3">
      <c r="B10" s="29">
        <v>2010</v>
      </c>
      <c r="C10" s="65">
        <v>212</v>
      </c>
      <c r="D10" s="65">
        <v>3682</v>
      </c>
      <c r="E10" s="59">
        <v>202020</v>
      </c>
      <c r="F10" s="59">
        <v>123705</v>
      </c>
      <c r="G10" s="65">
        <v>142198</v>
      </c>
      <c r="H10" s="65">
        <v>15377</v>
      </c>
      <c r="I10" s="66">
        <v>21275</v>
      </c>
      <c r="J10" s="67">
        <f t="shared" ref="J10:J17" si="0">SUM(C10:I10)</f>
        <v>508469</v>
      </c>
      <c r="K10" s="65">
        <v>318001</v>
      </c>
      <c r="L10" s="51"/>
    </row>
    <row r="11" spans="2:12" ht="15.6" x14ac:dyDescent="0.3">
      <c r="B11" s="23">
        <v>2011</v>
      </c>
      <c r="C11" s="61">
        <v>227</v>
      </c>
      <c r="D11" s="61">
        <v>4066</v>
      </c>
      <c r="E11" s="62">
        <v>194441</v>
      </c>
      <c r="F11" s="62">
        <v>120865</v>
      </c>
      <c r="G11" s="61">
        <v>142511</v>
      </c>
      <c r="H11" s="61">
        <v>15220</v>
      </c>
      <c r="I11" s="63">
        <v>21141</v>
      </c>
      <c r="J11" s="64">
        <f t="shared" si="0"/>
        <v>498471</v>
      </c>
      <c r="K11" s="61">
        <v>314122</v>
      </c>
      <c r="L11" s="51"/>
    </row>
    <row r="12" spans="2:12" ht="15.6" x14ac:dyDescent="0.3">
      <c r="B12" s="29">
        <v>2012</v>
      </c>
      <c r="C12" s="65">
        <v>218</v>
      </c>
      <c r="D12" s="65">
        <v>4493</v>
      </c>
      <c r="E12" s="59">
        <v>188001</v>
      </c>
      <c r="F12" s="59">
        <v>116400</v>
      </c>
      <c r="G12" s="65">
        <v>145590</v>
      </c>
      <c r="H12" s="65">
        <v>15126</v>
      </c>
      <c r="I12" s="66">
        <v>20802</v>
      </c>
      <c r="J12" s="67">
        <f t="shared" si="0"/>
        <v>490630</v>
      </c>
      <c r="K12" s="65">
        <v>311952</v>
      </c>
      <c r="L12" s="51"/>
    </row>
    <row r="13" spans="2:12" ht="15.6" x14ac:dyDescent="0.3">
      <c r="B13" s="23">
        <v>2013</v>
      </c>
      <c r="C13" s="61">
        <v>238</v>
      </c>
      <c r="D13" s="61">
        <v>4824</v>
      </c>
      <c r="E13" s="62">
        <v>180214</v>
      </c>
      <c r="F13" s="62">
        <v>108206</v>
      </c>
      <c r="G13" s="61">
        <v>149824</v>
      </c>
      <c r="H13" s="61">
        <v>15114</v>
      </c>
      <c r="I13" s="63">
        <v>20381</v>
      </c>
      <c r="J13" s="64">
        <f t="shared" si="0"/>
        <v>478801</v>
      </c>
      <c r="K13" s="61">
        <v>307120</v>
      </c>
      <c r="L13" s="51"/>
    </row>
    <row r="14" spans="2:12" ht="15.6" x14ac:dyDescent="0.3">
      <c r="B14" s="29">
        <v>2014</v>
      </c>
      <c r="C14" s="65">
        <v>220</v>
      </c>
      <c r="D14" s="65">
        <v>5157</v>
      </c>
      <c r="E14" s="59">
        <v>174883</v>
      </c>
      <c r="F14" s="59">
        <v>104322</v>
      </c>
      <c r="G14" s="65">
        <v>152933</v>
      </c>
      <c r="H14" s="65">
        <v>15511</v>
      </c>
      <c r="I14" s="66">
        <v>19927</v>
      </c>
      <c r="J14" s="67">
        <f t="shared" si="0"/>
        <v>472953</v>
      </c>
      <c r="K14" s="65">
        <v>306066</v>
      </c>
      <c r="L14" s="51"/>
    </row>
    <row r="15" spans="2:12" ht="15.6" x14ac:dyDescent="0.3">
      <c r="B15" s="23">
        <v>2015</v>
      </c>
      <c r="C15" s="61">
        <v>190</v>
      </c>
      <c r="D15" s="61">
        <v>5482</v>
      </c>
      <c r="E15" s="62">
        <v>170718</v>
      </c>
      <c r="F15" s="62">
        <v>101164</v>
      </c>
      <c r="G15" s="61">
        <v>154730</v>
      </c>
      <c r="H15" s="61">
        <v>15566</v>
      </c>
      <c r="I15" s="63">
        <v>19460</v>
      </c>
      <c r="J15" s="64">
        <f t="shared" si="0"/>
        <v>467310</v>
      </c>
      <c r="K15" s="61">
        <v>304329</v>
      </c>
      <c r="L15" s="51"/>
    </row>
    <row r="16" spans="2:12" ht="15.6" x14ac:dyDescent="0.3">
      <c r="B16" s="29">
        <v>2016</v>
      </c>
      <c r="C16" s="65">
        <v>175</v>
      </c>
      <c r="D16" s="65">
        <v>5889</v>
      </c>
      <c r="E16" s="59">
        <v>162313</v>
      </c>
      <c r="F16" s="59">
        <v>96081</v>
      </c>
      <c r="G16" s="45">
        <v>157894</v>
      </c>
      <c r="H16" s="65">
        <v>15518</v>
      </c>
      <c r="I16" s="66">
        <v>17991</v>
      </c>
      <c r="J16" s="67">
        <f t="shared" si="0"/>
        <v>455861</v>
      </c>
      <c r="K16" s="45">
        <v>302572</v>
      </c>
      <c r="L16" s="51"/>
    </row>
    <row r="17" spans="2:12" ht="15.6" x14ac:dyDescent="0.3">
      <c r="B17" s="38">
        <v>2017</v>
      </c>
      <c r="C17" s="61">
        <v>153</v>
      </c>
      <c r="D17" s="61">
        <v>6097</v>
      </c>
      <c r="E17" s="62">
        <v>162455</v>
      </c>
      <c r="F17" s="62">
        <v>98161</v>
      </c>
      <c r="G17" s="44">
        <v>159825</v>
      </c>
      <c r="H17" s="61">
        <v>15355</v>
      </c>
      <c r="I17" s="63">
        <v>18139</v>
      </c>
      <c r="J17" s="64">
        <f t="shared" si="0"/>
        <v>460185</v>
      </c>
      <c r="K17" s="44">
        <v>306652</v>
      </c>
      <c r="L17" s="51"/>
    </row>
    <row r="18" spans="2:12" ht="15.6" x14ac:dyDescent="0.3">
      <c r="B18" s="32">
        <v>2018</v>
      </c>
      <c r="C18" s="65">
        <v>144</v>
      </c>
      <c r="D18" s="65">
        <v>6246</v>
      </c>
      <c r="E18" s="59">
        <v>163695</v>
      </c>
      <c r="F18" s="59">
        <v>99880</v>
      </c>
      <c r="G18" s="45">
        <v>162145</v>
      </c>
      <c r="H18" s="65">
        <v>15033</v>
      </c>
      <c r="I18" s="66">
        <v>18370</v>
      </c>
      <c r="J18" s="67">
        <f>SUM(C18:I18)</f>
        <v>465513</v>
      </c>
      <c r="K18" s="45">
        <v>311017</v>
      </c>
      <c r="L18" s="51"/>
    </row>
    <row r="19" spans="2:12" ht="15.6" x14ac:dyDescent="0.3">
      <c r="B19" s="38">
        <v>2019</v>
      </c>
      <c r="C19" s="61">
        <v>127</v>
      </c>
      <c r="D19" s="61">
        <v>6467</v>
      </c>
      <c r="E19" s="62">
        <v>161105</v>
      </c>
      <c r="F19" s="62">
        <v>100863</v>
      </c>
      <c r="G19" s="44">
        <v>164947</v>
      </c>
      <c r="H19" s="61">
        <v>14248</v>
      </c>
      <c r="I19" s="63">
        <v>19143</v>
      </c>
      <c r="J19" s="64">
        <f>SUM(C19:I19)</f>
        <v>466900</v>
      </c>
      <c r="K19" s="44">
        <v>314168</v>
      </c>
      <c r="L19" s="51"/>
    </row>
    <row r="20" spans="2:12" ht="15.6" x14ac:dyDescent="0.3">
      <c r="B20" s="114">
        <v>2020</v>
      </c>
      <c r="C20" s="116">
        <v>105</v>
      </c>
      <c r="D20" s="116">
        <v>6643</v>
      </c>
      <c r="E20" s="117">
        <v>160860</v>
      </c>
      <c r="F20" s="117">
        <v>103879</v>
      </c>
      <c r="G20" s="119">
        <v>164193</v>
      </c>
      <c r="H20" s="116">
        <v>13629</v>
      </c>
      <c r="I20" s="121">
        <v>19753</v>
      </c>
      <c r="J20" s="67">
        <f>SUM(C20:I20)</f>
        <v>469062</v>
      </c>
      <c r="K20" s="119">
        <v>316651</v>
      </c>
      <c r="L20" s="51"/>
    </row>
    <row r="21" spans="2:12" ht="15.6" x14ac:dyDescent="0.3">
      <c r="B21" s="38">
        <v>2021</v>
      </c>
      <c r="C21" s="61">
        <v>85</v>
      </c>
      <c r="D21" s="61">
        <v>6801</v>
      </c>
      <c r="E21" s="62">
        <v>161459</v>
      </c>
      <c r="F21" s="62">
        <v>104610</v>
      </c>
      <c r="G21" s="44">
        <v>163934</v>
      </c>
      <c r="H21" s="61">
        <v>13191</v>
      </c>
      <c r="I21" s="63">
        <v>20328</v>
      </c>
      <c r="J21" s="64">
        <f>SUM(C21:I21)</f>
        <v>470408</v>
      </c>
      <c r="K21" s="44">
        <v>317169</v>
      </c>
      <c r="L21" s="51"/>
    </row>
    <row r="22" spans="2:12" ht="15.6" x14ac:dyDescent="0.3">
      <c r="B22" s="32">
        <v>2022</v>
      </c>
      <c r="C22" s="65">
        <v>79</v>
      </c>
      <c r="D22" s="65">
        <v>6957</v>
      </c>
      <c r="E22" s="59">
        <v>164090</v>
      </c>
      <c r="F22" s="59">
        <v>104498</v>
      </c>
      <c r="G22" s="45">
        <v>166738</v>
      </c>
      <c r="H22" s="65">
        <v>13180</v>
      </c>
      <c r="I22" s="66">
        <v>20804</v>
      </c>
      <c r="J22" s="67">
        <f>SUM(C22:I22)</f>
        <v>476346</v>
      </c>
      <c r="K22" s="45">
        <v>321217</v>
      </c>
      <c r="L22" s="51"/>
    </row>
    <row r="23" spans="2:12" ht="10.35" customHeight="1" x14ac:dyDescent="0.3">
      <c r="B23" s="33"/>
      <c r="C23" s="74"/>
      <c r="D23" s="74"/>
      <c r="E23" s="74"/>
      <c r="F23" s="74"/>
      <c r="G23" s="74"/>
      <c r="H23" s="74"/>
      <c r="I23" s="74"/>
      <c r="J23" s="75"/>
      <c r="K23" s="74"/>
      <c r="L23" s="51"/>
    </row>
    <row r="24" spans="2:12" ht="15" customHeight="1" x14ac:dyDescent="0.3">
      <c r="B24" s="16" t="s">
        <v>0</v>
      </c>
      <c r="C24" s="65"/>
      <c r="D24" s="65"/>
      <c r="E24" s="59"/>
      <c r="F24" s="59"/>
      <c r="G24" s="112"/>
      <c r="H24" s="65"/>
      <c r="I24" s="66"/>
      <c r="J24" s="67"/>
      <c r="K24" s="65"/>
      <c r="L24" s="51"/>
    </row>
    <row r="25" spans="2:12" ht="15.6" x14ac:dyDescent="0.3">
      <c r="B25" s="38">
        <v>2023</v>
      </c>
      <c r="C25" s="61">
        <v>75</v>
      </c>
      <c r="D25" s="61">
        <v>7150</v>
      </c>
      <c r="E25" s="61">
        <v>166000</v>
      </c>
      <c r="F25" s="61">
        <v>104700</v>
      </c>
      <c r="G25" s="44">
        <v>169900</v>
      </c>
      <c r="H25" s="61">
        <v>13100</v>
      </c>
      <c r="I25" s="63">
        <v>21100</v>
      </c>
      <c r="J25" s="64">
        <f>SUM(C25:I25)</f>
        <v>482025</v>
      </c>
      <c r="K25" s="44">
        <v>324700</v>
      </c>
      <c r="L25" s="51"/>
    </row>
    <row r="26" spans="2:12" ht="15.6" x14ac:dyDescent="0.3">
      <c r="B26" s="32">
        <v>2024</v>
      </c>
      <c r="C26" s="65">
        <v>75</v>
      </c>
      <c r="D26" s="65">
        <v>7395</v>
      </c>
      <c r="E26" s="65">
        <v>167300</v>
      </c>
      <c r="F26" s="65">
        <v>104850</v>
      </c>
      <c r="G26" s="45">
        <v>172600</v>
      </c>
      <c r="H26" s="65">
        <v>13000</v>
      </c>
      <c r="I26" s="66">
        <v>21350</v>
      </c>
      <c r="J26" s="67">
        <f>SUM(C26:I26)</f>
        <v>486570</v>
      </c>
      <c r="K26" s="45">
        <v>326000</v>
      </c>
      <c r="L26" s="51"/>
    </row>
    <row r="27" spans="2:12" ht="10.35" customHeight="1" x14ac:dyDescent="0.3">
      <c r="B27" s="32"/>
      <c r="C27" s="65"/>
      <c r="D27" s="65"/>
      <c r="E27" s="59"/>
      <c r="F27" s="59"/>
      <c r="G27" s="45"/>
      <c r="H27" s="65"/>
      <c r="I27" s="66"/>
      <c r="J27" s="67"/>
      <c r="K27" s="45"/>
      <c r="L27" s="51"/>
    </row>
    <row r="28" spans="2:12" ht="15.6" x14ac:dyDescent="0.3">
      <c r="B28" s="38">
        <v>2025</v>
      </c>
      <c r="C28" s="61">
        <v>75</v>
      </c>
      <c r="D28" s="61">
        <v>7645</v>
      </c>
      <c r="E28" s="61">
        <v>168150</v>
      </c>
      <c r="F28" s="61">
        <v>104950</v>
      </c>
      <c r="G28" s="44">
        <v>174700</v>
      </c>
      <c r="H28" s="61">
        <v>12900</v>
      </c>
      <c r="I28" s="63">
        <v>21600</v>
      </c>
      <c r="J28" s="64">
        <f>SUM(C28:I28)</f>
        <v>490020</v>
      </c>
      <c r="K28" s="44">
        <v>327600</v>
      </c>
      <c r="L28" s="51"/>
    </row>
    <row r="29" spans="2:12" ht="15.6" x14ac:dyDescent="0.3">
      <c r="B29" s="32">
        <v>2026</v>
      </c>
      <c r="C29" s="65">
        <v>75</v>
      </c>
      <c r="D29" s="65">
        <v>7910</v>
      </c>
      <c r="E29" s="65">
        <v>168600</v>
      </c>
      <c r="F29" s="65">
        <v>105000</v>
      </c>
      <c r="G29" s="45">
        <v>176400</v>
      </c>
      <c r="H29" s="65">
        <v>12900</v>
      </c>
      <c r="I29" s="66">
        <v>21750</v>
      </c>
      <c r="J29" s="67">
        <f>SUM(C29:I29)</f>
        <v>492635</v>
      </c>
      <c r="K29" s="45">
        <v>329200</v>
      </c>
      <c r="L29" s="51"/>
    </row>
    <row r="30" spans="2:12" ht="15.6" x14ac:dyDescent="0.3">
      <c r="B30" s="38">
        <v>2027</v>
      </c>
      <c r="C30" s="61">
        <v>70</v>
      </c>
      <c r="D30" s="61">
        <v>8145</v>
      </c>
      <c r="E30" s="61">
        <v>168750</v>
      </c>
      <c r="F30" s="61">
        <v>105050</v>
      </c>
      <c r="G30" s="44">
        <v>177700</v>
      </c>
      <c r="H30" s="61">
        <v>13000</v>
      </c>
      <c r="I30" s="63">
        <v>21950</v>
      </c>
      <c r="J30" s="64">
        <f>SUM(C30:I30)</f>
        <v>494665</v>
      </c>
      <c r="K30" s="44">
        <v>331000</v>
      </c>
      <c r="L30" s="51"/>
    </row>
    <row r="31" spans="2:12" ht="15.6" x14ac:dyDescent="0.3">
      <c r="B31" s="32">
        <v>2028</v>
      </c>
      <c r="C31" s="65">
        <v>70</v>
      </c>
      <c r="D31" s="65">
        <v>8385</v>
      </c>
      <c r="E31" s="65">
        <v>168700</v>
      </c>
      <c r="F31" s="65">
        <v>105050</v>
      </c>
      <c r="G31" s="45">
        <v>178800</v>
      </c>
      <c r="H31" s="65">
        <v>13100</v>
      </c>
      <c r="I31" s="66">
        <v>22050</v>
      </c>
      <c r="J31" s="67">
        <f>SUM(C31:I31)</f>
        <v>496155</v>
      </c>
      <c r="K31" s="45">
        <v>332800</v>
      </c>
      <c r="L31" s="51"/>
    </row>
    <row r="32" spans="2:12" ht="15.6" x14ac:dyDescent="0.3">
      <c r="B32" s="38">
        <v>2029</v>
      </c>
      <c r="C32" s="61">
        <v>65</v>
      </c>
      <c r="D32" s="61">
        <v>8620</v>
      </c>
      <c r="E32" s="61">
        <v>168500</v>
      </c>
      <c r="F32" s="61">
        <v>105050</v>
      </c>
      <c r="G32" s="44">
        <v>179700</v>
      </c>
      <c r="H32" s="61">
        <v>13250</v>
      </c>
      <c r="I32" s="63">
        <v>22150</v>
      </c>
      <c r="J32" s="64">
        <f>SUM(C32:I32)</f>
        <v>497335</v>
      </c>
      <c r="K32" s="44">
        <v>334700</v>
      </c>
      <c r="L32" s="51"/>
    </row>
    <row r="33" spans="2:12" ht="10.35" customHeight="1" x14ac:dyDescent="0.3">
      <c r="B33" s="39"/>
      <c r="C33" s="76"/>
      <c r="D33" s="76"/>
      <c r="E33" s="76"/>
      <c r="F33" s="76"/>
      <c r="G33" s="46"/>
      <c r="H33" s="76"/>
      <c r="I33" s="74"/>
      <c r="J33" s="75"/>
      <c r="K33" s="46"/>
      <c r="L33" s="51"/>
    </row>
    <row r="34" spans="2:12" ht="15.6" x14ac:dyDescent="0.3">
      <c r="B34" s="32">
        <v>2030</v>
      </c>
      <c r="C34" s="65">
        <v>65</v>
      </c>
      <c r="D34" s="65">
        <v>8860</v>
      </c>
      <c r="E34" s="65">
        <v>168200</v>
      </c>
      <c r="F34" s="65">
        <v>105050</v>
      </c>
      <c r="G34" s="45">
        <v>180600</v>
      </c>
      <c r="H34" s="65">
        <v>13400</v>
      </c>
      <c r="I34" s="66">
        <v>22300</v>
      </c>
      <c r="J34" s="67">
        <f>SUM(C34:I34)</f>
        <v>498475</v>
      </c>
      <c r="K34" s="45">
        <v>336500</v>
      </c>
      <c r="L34" s="51"/>
    </row>
    <row r="35" spans="2:12" ht="15.6" x14ac:dyDescent="0.3">
      <c r="B35" s="38">
        <v>2031</v>
      </c>
      <c r="C35" s="61">
        <v>60</v>
      </c>
      <c r="D35" s="61">
        <v>9100</v>
      </c>
      <c r="E35" s="61">
        <v>167750</v>
      </c>
      <c r="F35" s="61">
        <v>105050</v>
      </c>
      <c r="G35" s="44">
        <v>181500</v>
      </c>
      <c r="H35" s="61">
        <v>13600</v>
      </c>
      <c r="I35" s="63">
        <v>22350</v>
      </c>
      <c r="J35" s="64">
        <f>SUM(C35:I35)</f>
        <v>499410</v>
      </c>
      <c r="K35" s="44">
        <v>338400</v>
      </c>
      <c r="L35" s="51"/>
    </row>
    <row r="36" spans="2:12" ht="15.6" x14ac:dyDescent="0.3">
      <c r="B36" s="32">
        <v>2032</v>
      </c>
      <c r="C36" s="65">
        <v>55</v>
      </c>
      <c r="D36" s="65">
        <v>9340</v>
      </c>
      <c r="E36" s="65">
        <v>167300</v>
      </c>
      <c r="F36" s="65">
        <v>105000</v>
      </c>
      <c r="G36" s="45">
        <v>182400</v>
      </c>
      <c r="H36" s="65">
        <v>13800</v>
      </c>
      <c r="I36" s="66">
        <v>22450</v>
      </c>
      <c r="J36" s="67">
        <f>SUM(C36:I36)</f>
        <v>500345</v>
      </c>
      <c r="K36" s="45">
        <v>340300</v>
      </c>
      <c r="L36" s="51"/>
    </row>
    <row r="37" spans="2:12" ht="15.6" x14ac:dyDescent="0.3">
      <c r="B37" s="38">
        <v>2033</v>
      </c>
      <c r="C37" s="61">
        <v>55</v>
      </c>
      <c r="D37" s="61">
        <v>9575</v>
      </c>
      <c r="E37" s="61">
        <v>166750</v>
      </c>
      <c r="F37" s="61">
        <v>104950</v>
      </c>
      <c r="G37" s="44">
        <v>183400</v>
      </c>
      <c r="H37" s="61">
        <v>13950</v>
      </c>
      <c r="I37" s="63">
        <v>22550</v>
      </c>
      <c r="J37" s="64">
        <f>SUM(C37:I37)</f>
        <v>501230</v>
      </c>
      <c r="K37" s="44">
        <v>342200</v>
      </c>
      <c r="L37" s="51"/>
    </row>
    <row r="38" spans="2:12" ht="15.6" x14ac:dyDescent="0.3">
      <c r="B38" s="32">
        <v>2034</v>
      </c>
      <c r="C38" s="65">
        <v>55</v>
      </c>
      <c r="D38" s="65">
        <v>9805</v>
      </c>
      <c r="E38" s="65">
        <v>166150</v>
      </c>
      <c r="F38" s="65">
        <v>104900</v>
      </c>
      <c r="G38" s="45">
        <v>184500</v>
      </c>
      <c r="H38" s="65">
        <v>14150</v>
      </c>
      <c r="I38" s="66">
        <v>22600</v>
      </c>
      <c r="J38" s="67">
        <f>SUM(C38:I38)</f>
        <v>502160</v>
      </c>
      <c r="K38" s="45">
        <v>344100</v>
      </c>
      <c r="L38" s="51"/>
    </row>
    <row r="39" spans="2:12" ht="10.35" customHeight="1" x14ac:dyDescent="0.3">
      <c r="B39" s="32"/>
      <c r="C39" s="65"/>
      <c r="D39" s="65"/>
      <c r="E39" s="65"/>
      <c r="F39" s="65"/>
      <c r="G39" s="45"/>
      <c r="H39" s="65"/>
      <c r="I39" s="66"/>
      <c r="J39" s="67"/>
      <c r="K39" s="45"/>
      <c r="L39" s="51"/>
    </row>
    <row r="40" spans="2:12" ht="15.6" x14ac:dyDescent="0.3">
      <c r="B40" s="38">
        <v>2035</v>
      </c>
      <c r="C40" s="61">
        <v>50</v>
      </c>
      <c r="D40" s="61">
        <v>10030</v>
      </c>
      <c r="E40" s="61">
        <v>165500</v>
      </c>
      <c r="F40" s="61">
        <v>104850</v>
      </c>
      <c r="G40" s="44">
        <v>185600</v>
      </c>
      <c r="H40" s="61">
        <v>14350</v>
      </c>
      <c r="I40" s="63">
        <v>22650</v>
      </c>
      <c r="J40" s="64">
        <f t="shared" ref="J40:J47" si="1">SUM(C40:I40)</f>
        <v>503030</v>
      </c>
      <c r="K40" s="44">
        <v>346050</v>
      </c>
      <c r="L40" s="51"/>
    </row>
    <row r="41" spans="2:12" ht="15.6" x14ac:dyDescent="0.3">
      <c r="B41" s="32">
        <v>2036</v>
      </c>
      <c r="C41" s="65">
        <v>50</v>
      </c>
      <c r="D41" s="65">
        <v>10255</v>
      </c>
      <c r="E41" s="65">
        <v>164800</v>
      </c>
      <c r="F41" s="65">
        <v>104800</v>
      </c>
      <c r="G41" s="45">
        <v>186800</v>
      </c>
      <c r="H41" s="65">
        <v>14550</v>
      </c>
      <c r="I41" s="66">
        <v>22700</v>
      </c>
      <c r="J41" s="67">
        <f t="shared" si="1"/>
        <v>503955</v>
      </c>
      <c r="K41" s="45">
        <v>347950</v>
      </c>
      <c r="L41" s="51"/>
    </row>
    <row r="42" spans="2:12" ht="15.6" x14ac:dyDescent="0.3">
      <c r="B42" s="38">
        <v>2037</v>
      </c>
      <c r="C42" s="61">
        <v>45</v>
      </c>
      <c r="D42" s="61">
        <v>10470</v>
      </c>
      <c r="E42" s="61">
        <v>164100</v>
      </c>
      <c r="F42" s="61">
        <v>104750</v>
      </c>
      <c r="G42" s="44">
        <v>188000</v>
      </c>
      <c r="H42" s="61">
        <v>14750</v>
      </c>
      <c r="I42" s="63">
        <v>22750</v>
      </c>
      <c r="J42" s="64">
        <f t="shared" si="1"/>
        <v>504865</v>
      </c>
      <c r="K42" s="44">
        <v>349850</v>
      </c>
      <c r="L42" s="51"/>
    </row>
    <row r="43" spans="2:12" ht="15.6" x14ac:dyDescent="0.3">
      <c r="B43" s="32">
        <v>2038</v>
      </c>
      <c r="C43" s="65">
        <v>40</v>
      </c>
      <c r="D43" s="65">
        <v>10685</v>
      </c>
      <c r="E43" s="65">
        <v>163350</v>
      </c>
      <c r="F43" s="65">
        <v>104700</v>
      </c>
      <c r="G43" s="45">
        <v>189200</v>
      </c>
      <c r="H43" s="65">
        <v>14950</v>
      </c>
      <c r="I43" s="66">
        <v>22750</v>
      </c>
      <c r="J43" s="67">
        <f t="shared" si="1"/>
        <v>505675</v>
      </c>
      <c r="K43" s="45">
        <v>351700</v>
      </c>
      <c r="L43" s="51"/>
    </row>
    <row r="44" spans="2:12" ht="15.6" x14ac:dyDescent="0.3">
      <c r="B44" s="38">
        <v>2039</v>
      </c>
      <c r="C44" s="61">
        <v>35</v>
      </c>
      <c r="D44" s="61">
        <v>10895</v>
      </c>
      <c r="E44" s="61">
        <v>162600</v>
      </c>
      <c r="F44" s="61">
        <v>104650</v>
      </c>
      <c r="G44" s="44">
        <v>190500</v>
      </c>
      <c r="H44" s="61">
        <v>15100</v>
      </c>
      <c r="I44" s="63">
        <v>22800</v>
      </c>
      <c r="J44" s="64">
        <f t="shared" ref="J44" si="2">SUM(C44:I44)</f>
        <v>506580</v>
      </c>
      <c r="K44" s="44">
        <v>353550</v>
      </c>
      <c r="L44" s="51"/>
    </row>
    <row r="45" spans="2:12" ht="10.35" customHeight="1" x14ac:dyDescent="0.3">
      <c r="B45" s="39"/>
      <c r="C45" s="76"/>
      <c r="D45" s="76"/>
      <c r="E45" s="76"/>
      <c r="F45" s="76"/>
      <c r="G45" s="46"/>
      <c r="H45" s="76"/>
      <c r="I45" s="74"/>
      <c r="J45" s="75"/>
      <c r="K45" s="46"/>
      <c r="L45" s="51"/>
    </row>
    <row r="46" spans="2:12" ht="15.6" x14ac:dyDescent="0.3">
      <c r="B46" s="32">
        <v>2040</v>
      </c>
      <c r="C46" s="65">
        <v>30</v>
      </c>
      <c r="D46" s="65">
        <v>11100</v>
      </c>
      <c r="E46" s="65">
        <v>161850</v>
      </c>
      <c r="F46" s="65">
        <v>104600</v>
      </c>
      <c r="G46" s="45">
        <v>191800</v>
      </c>
      <c r="H46" s="65">
        <v>15300</v>
      </c>
      <c r="I46" s="66">
        <v>22800</v>
      </c>
      <c r="J46" s="67">
        <f t="shared" si="1"/>
        <v>507480</v>
      </c>
      <c r="K46" s="45">
        <v>355450</v>
      </c>
      <c r="L46" s="51"/>
    </row>
    <row r="47" spans="2:12" ht="15.6" x14ac:dyDescent="0.3">
      <c r="B47" s="38">
        <v>2041</v>
      </c>
      <c r="C47" s="61">
        <v>25</v>
      </c>
      <c r="D47" s="61">
        <v>11305</v>
      </c>
      <c r="E47" s="61">
        <v>161100</v>
      </c>
      <c r="F47" s="61">
        <v>104550</v>
      </c>
      <c r="G47" s="44">
        <v>193200</v>
      </c>
      <c r="H47" s="61">
        <v>15500</v>
      </c>
      <c r="I47" s="63">
        <v>22800</v>
      </c>
      <c r="J47" s="64">
        <f t="shared" si="1"/>
        <v>508480</v>
      </c>
      <c r="K47" s="44">
        <v>357350</v>
      </c>
      <c r="L47" s="51"/>
    </row>
    <row r="48" spans="2:12" ht="15.6" x14ac:dyDescent="0.3">
      <c r="B48" s="32">
        <v>2042</v>
      </c>
      <c r="C48" s="65">
        <v>20</v>
      </c>
      <c r="D48" s="65">
        <v>11505</v>
      </c>
      <c r="E48" s="65">
        <v>160350</v>
      </c>
      <c r="F48" s="65">
        <v>104500</v>
      </c>
      <c r="G48" s="45">
        <v>194600</v>
      </c>
      <c r="H48" s="65">
        <v>15700</v>
      </c>
      <c r="I48" s="66">
        <v>22850</v>
      </c>
      <c r="J48" s="67">
        <f>SUM(C48:I48)</f>
        <v>509525</v>
      </c>
      <c r="K48" s="45">
        <v>359300</v>
      </c>
      <c r="L48" s="51"/>
    </row>
    <row r="49" spans="2:12" ht="15.6" x14ac:dyDescent="0.3">
      <c r="B49" s="38">
        <v>2043</v>
      </c>
      <c r="C49" s="61">
        <v>15</v>
      </c>
      <c r="D49" s="61">
        <v>11705</v>
      </c>
      <c r="E49" s="61">
        <v>159650</v>
      </c>
      <c r="F49" s="61">
        <v>104450</v>
      </c>
      <c r="G49" s="44">
        <v>196100</v>
      </c>
      <c r="H49" s="61">
        <v>15900</v>
      </c>
      <c r="I49" s="63">
        <v>22850</v>
      </c>
      <c r="J49" s="64">
        <f t="shared" ref="J49" si="3">SUM(C49:I49)</f>
        <v>510670</v>
      </c>
      <c r="K49" s="44">
        <v>361250</v>
      </c>
      <c r="L49" s="51"/>
    </row>
    <row r="50" spans="2:12" ht="10.35" customHeight="1" x14ac:dyDescent="0.3">
      <c r="B50" s="39"/>
      <c r="C50" s="76"/>
      <c r="D50" s="76"/>
      <c r="E50" s="77"/>
      <c r="F50" s="76"/>
      <c r="G50" s="76"/>
      <c r="H50" s="76"/>
      <c r="I50" s="74"/>
      <c r="J50" s="75"/>
      <c r="K50" s="76"/>
      <c r="L50" s="51"/>
    </row>
    <row r="51" spans="2:12" ht="15" customHeight="1" x14ac:dyDescent="0.3">
      <c r="B51" s="49" t="s">
        <v>1</v>
      </c>
      <c r="C51" s="58"/>
      <c r="D51" s="60"/>
      <c r="E51" s="58"/>
      <c r="F51" s="58"/>
      <c r="G51" s="60"/>
      <c r="H51" s="58"/>
      <c r="I51" s="58"/>
      <c r="J51" s="58"/>
      <c r="K51" s="60"/>
      <c r="L51" s="51"/>
    </row>
    <row r="52" spans="2:12" ht="15" customHeight="1" x14ac:dyDescent="0.3">
      <c r="B52" s="32" t="s">
        <v>62</v>
      </c>
      <c r="C52" s="41">
        <f>RATE(2022-2010,,-C10,C22)</f>
        <v>-7.8968954829597024E-2</v>
      </c>
      <c r="D52" s="41">
        <f t="shared" ref="D52:K52" si="4">RATE(2022-2010,,-D10,D22)</f>
        <v>5.4455326429056546E-2</v>
      </c>
      <c r="E52" s="41">
        <f t="shared" si="4"/>
        <v>-1.71800149349422E-2</v>
      </c>
      <c r="F52" s="41">
        <f t="shared" si="4"/>
        <v>-1.3962586665085139E-2</v>
      </c>
      <c r="G52" s="41">
        <f t="shared" si="4"/>
        <v>1.3355335117481583E-2</v>
      </c>
      <c r="H52" s="41">
        <f t="shared" si="4"/>
        <v>-1.2765517117703778E-2</v>
      </c>
      <c r="I52" s="41">
        <f t="shared" si="4"/>
        <v>-1.863877364691016E-3</v>
      </c>
      <c r="J52" s="41">
        <f t="shared" si="4"/>
        <v>-5.4235532302135256E-3</v>
      </c>
      <c r="K52" s="41">
        <f t="shared" si="4"/>
        <v>8.3888331330398531E-4</v>
      </c>
      <c r="L52" s="51"/>
    </row>
    <row r="53" spans="2:12" ht="15" customHeight="1" x14ac:dyDescent="0.3">
      <c r="B53" s="38" t="s">
        <v>59</v>
      </c>
      <c r="C53" s="42">
        <f>RATE(2023-2022,,-C22,C25)</f>
        <v>-5.0632911392405035E-2</v>
      </c>
      <c r="D53" s="42">
        <f t="shared" ref="D53:K53" si="5">RATE(2023-2022,,-D22,D25)</f>
        <v>2.7741842748311065E-2</v>
      </c>
      <c r="E53" s="42">
        <f t="shared" si="5"/>
        <v>1.163995368395386E-2</v>
      </c>
      <c r="F53" s="42">
        <f t="shared" si="5"/>
        <v>1.9330513502649998E-3</v>
      </c>
      <c r="G53" s="42">
        <f t="shared" si="5"/>
        <v>1.8963883457879981E-2</v>
      </c>
      <c r="H53" s="42">
        <f t="shared" si="5"/>
        <v>-6.0698027314111946E-3</v>
      </c>
      <c r="I53" s="42">
        <f t="shared" si="5"/>
        <v>1.4228033070563258E-2</v>
      </c>
      <c r="J53" s="42">
        <f t="shared" si="5"/>
        <v>1.1922006272751244E-2</v>
      </c>
      <c r="K53" s="42">
        <f t="shared" si="5"/>
        <v>1.0843137193859579E-2</v>
      </c>
      <c r="L53" s="51"/>
    </row>
    <row r="54" spans="2:12" ht="15" customHeight="1" x14ac:dyDescent="0.3">
      <c r="B54" s="32" t="s">
        <v>60</v>
      </c>
      <c r="C54" s="43">
        <f>RATE(2033-2023,,-C25,C37)</f>
        <v>-3.0539446726988974E-2</v>
      </c>
      <c r="D54" s="43">
        <f t="shared" ref="D54:K54" si="6">RATE(2033-2023,,-D25,D37)</f>
        <v>2.9634945769510566E-2</v>
      </c>
      <c r="E54" s="43">
        <f t="shared" si="6"/>
        <v>4.5089126484048296E-4</v>
      </c>
      <c r="F54" s="43">
        <f t="shared" si="6"/>
        <v>2.3852128069365981E-4</v>
      </c>
      <c r="G54" s="43">
        <f t="shared" si="6"/>
        <v>7.6752580544150297E-3</v>
      </c>
      <c r="H54" s="43">
        <f t="shared" si="6"/>
        <v>6.3065307561160442E-3</v>
      </c>
      <c r="I54" s="43">
        <f t="shared" si="6"/>
        <v>6.6683375615714429E-3</v>
      </c>
      <c r="J54" s="43">
        <f t="shared" si="6"/>
        <v>3.9145516858040564E-3</v>
      </c>
      <c r="K54" s="43">
        <f t="shared" si="6"/>
        <v>5.2631703085160991E-3</v>
      </c>
      <c r="L54" s="51"/>
    </row>
    <row r="55" spans="2:12" ht="15" customHeight="1" x14ac:dyDescent="0.3">
      <c r="B55" s="38" t="s">
        <v>61</v>
      </c>
      <c r="C55" s="42">
        <f>RATE(2043-2023,,-C25,C49)</f>
        <v>-7.7319165409411098E-2</v>
      </c>
      <c r="D55" s="42">
        <f t="shared" ref="D55:K55" si="7">RATE(2043-2023,,-D25,D49)</f>
        <v>2.4951390139692962E-2</v>
      </c>
      <c r="E55" s="42">
        <f t="shared" si="7"/>
        <v>-1.9482930681002015E-3</v>
      </c>
      <c r="F55" s="42">
        <f t="shared" si="7"/>
        <v>-1.1952435009153958E-4</v>
      </c>
      <c r="G55" s="42">
        <f t="shared" si="7"/>
        <v>7.1965065109220556E-3</v>
      </c>
      <c r="H55" s="42">
        <f t="shared" si="7"/>
        <v>9.7323986858323403E-3</v>
      </c>
      <c r="I55" s="42">
        <f t="shared" si="7"/>
        <v>3.9918501367437473E-3</v>
      </c>
      <c r="J55" s="42">
        <f t="shared" si="7"/>
        <v>2.8905500618313803E-3</v>
      </c>
      <c r="K55" s="42">
        <f t="shared" si="7"/>
        <v>5.3476760621400769E-3</v>
      </c>
      <c r="L55" s="51"/>
    </row>
    <row r="56" spans="2:12" ht="15" customHeight="1" x14ac:dyDescent="0.3">
      <c r="B56" s="80" t="s">
        <v>43</v>
      </c>
      <c r="C56" s="81"/>
      <c r="D56" s="81"/>
      <c r="E56" s="81"/>
      <c r="F56" s="81"/>
      <c r="G56" s="81"/>
      <c r="H56" s="81"/>
      <c r="I56" s="81"/>
      <c r="J56" s="82"/>
      <c r="K56" s="81"/>
      <c r="L56" s="92"/>
    </row>
    <row r="57" spans="2:12" ht="15" customHeight="1" x14ac:dyDescent="0.3">
      <c r="B57" s="17" t="s">
        <v>44</v>
      </c>
      <c r="C57" s="68"/>
      <c r="D57" s="68"/>
      <c r="E57" s="68"/>
      <c r="F57" s="68"/>
      <c r="G57" s="68"/>
      <c r="H57" s="69"/>
      <c r="I57" s="70"/>
      <c r="J57" s="70"/>
      <c r="K57" s="70"/>
      <c r="L57" s="92"/>
    </row>
    <row r="58" spans="2:12" ht="15" customHeight="1" x14ac:dyDescent="0.3">
      <c r="B58" s="17" t="s">
        <v>45</v>
      </c>
      <c r="C58" s="68"/>
      <c r="D58" s="68"/>
      <c r="E58" s="68"/>
      <c r="F58" s="68"/>
      <c r="G58" s="68"/>
      <c r="H58" s="69"/>
      <c r="I58" s="70"/>
      <c r="J58" s="70"/>
      <c r="K58" s="70"/>
      <c r="L58" s="92"/>
    </row>
    <row r="59" spans="2:12" ht="15" customHeight="1" x14ac:dyDescent="0.3">
      <c r="B59" s="17" t="s">
        <v>46</v>
      </c>
      <c r="C59" s="68"/>
      <c r="D59" s="68"/>
      <c r="E59" s="68"/>
      <c r="F59" s="68"/>
      <c r="G59" s="68"/>
      <c r="H59" s="69"/>
      <c r="I59" s="70"/>
      <c r="J59" s="70"/>
      <c r="K59" s="70"/>
      <c r="L59" s="92"/>
    </row>
    <row r="60" spans="2:12" ht="15" customHeight="1" x14ac:dyDescent="0.3">
      <c r="B60" s="17" t="s">
        <v>47</v>
      </c>
      <c r="C60" s="68"/>
      <c r="D60" s="68"/>
      <c r="E60" s="68"/>
      <c r="F60" s="68"/>
      <c r="G60" s="68"/>
      <c r="H60" s="69"/>
      <c r="I60" s="70"/>
      <c r="J60" s="70"/>
      <c r="K60" s="70"/>
      <c r="L60" s="92"/>
    </row>
    <row r="61" spans="2:12" ht="15" customHeight="1" x14ac:dyDescent="0.3">
      <c r="B61" s="48" t="s">
        <v>48</v>
      </c>
      <c r="C61" s="68"/>
      <c r="D61" s="68"/>
      <c r="E61" s="68"/>
      <c r="F61" s="68"/>
      <c r="G61" s="68"/>
      <c r="H61" s="68"/>
      <c r="I61" s="70"/>
      <c r="J61" s="70"/>
      <c r="K61" s="70"/>
      <c r="L61" s="92"/>
    </row>
  </sheetData>
  <printOptions horizontalCentered="1"/>
  <pageMargins left="0.7" right="0.7" top="0.5" bottom="0.25" header="0.5" footer="0.25"/>
  <pageSetup scale="64" orientation="landscape" cellComments="asDisplayed" r:id="rId1"/>
  <headerFooter alignWithMargins="0"/>
  <ignoredErrors>
    <ignoredError sqref="J49:J50 J10:J19 J23:J44 J46:J48 J20:J2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B1:O58"/>
  <sheetViews>
    <sheetView showGridLines="0" zoomScale="70" zoomScaleNormal="70" workbookViewId="0">
      <pane ySplit="8" topLeftCell="A21" activePane="bottomLeft" state="frozen"/>
      <selection sqref="A1:XFD1048576"/>
      <selection pane="bottomLeft" activeCell="Q1" sqref="Q1"/>
    </sheetView>
  </sheetViews>
  <sheetFormatPr defaultColWidth="9.109375" defaultRowHeight="13.8" x14ac:dyDescent="0.3"/>
  <cols>
    <col min="1" max="1" width="9.109375" style="1"/>
    <col min="2" max="2" width="17.5546875" style="5" customWidth="1"/>
    <col min="3" max="11" width="10.5546875" style="5" customWidth="1"/>
    <col min="12" max="12" width="10.44140625" style="5" bestFit="1" customWidth="1"/>
    <col min="13" max="13" width="19.44140625" style="55" bestFit="1" customWidth="1"/>
    <col min="14" max="15" width="9.109375" style="5"/>
    <col min="16" max="16384" width="9.109375" style="1"/>
  </cols>
  <sheetData>
    <row r="1" spans="2:15" ht="18" x14ac:dyDescent="0.35">
      <c r="B1" s="3" t="s">
        <v>49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2:15" x14ac:dyDescent="0.3">
      <c r="B2" s="4"/>
      <c r="C2" s="4"/>
      <c r="D2" s="4"/>
      <c r="E2" s="4"/>
      <c r="F2" s="4"/>
      <c r="G2" s="4"/>
      <c r="H2" s="4"/>
      <c r="I2" s="4"/>
      <c r="J2" s="4"/>
    </row>
    <row r="3" spans="2:15" ht="21" x14ac:dyDescent="0.4">
      <c r="B3" s="6" t="s">
        <v>50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2:15" ht="15.6" x14ac:dyDescent="0.3">
      <c r="B4" s="9" t="s">
        <v>51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2:15" ht="21.15" customHeight="1" x14ac:dyDescent="0.3"/>
    <row r="6" spans="2:15" s="89" customFormat="1" ht="18" customHeight="1" x14ac:dyDescent="0.3">
      <c r="B6" s="86"/>
      <c r="C6" s="87" t="s">
        <v>8</v>
      </c>
      <c r="D6" s="87"/>
      <c r="E6" s="87"/>
      <c r="F6" s="87"/>
      <c r="G6" s="86"/>
      <c r="H6" s="86"/>
      <c r="I6" s="95"/>
      <c r="J6" s="95"/>
      <c r="K6" s="87"/>
      <c r="L6" s="87"/>
      <c r="M6" s="87"/>
      <c r="N6" s="93"/>
      <c r="O6" s="93"/>
    </row>
    <row r="7" spans="2:15" s="89" customFormat="1" ht="18" customHeight="1" x14ac:dyDescent="0.3">
      <c r="B7" s="86"/>
      <c r="C7" s="87" t="s">
        <v>52</v>
      </c>
      <c r="D7" s="87"/>
      <c r="E7" s="91" t="s">
        <v>10</v>
      </c>
      <c r="F7" s="91"/>
      <c r="G7" s="87" t="s">
        <v>11</v>
      </c>
      <c r="H7" s="87"/>
      <c r="I7" s="86"/>
      <c r="J7" s="86"/>
      <c r="K7" s="87" t="s">
        <v>5</v>
      </c>
      <c r="L7" s="87"/>
      <c r="M7" s="87"/>
      <c r="N7" s="94"/>
      <c r="O7" s="94"/>
    </row>
    <row r="8" spans="2:15" ht="46.8" x14ac:dyDescent="0.3">
      <c r="B8" s="19" t="s">
        <v>2</v>
      </c>
      <c r="C8" s="20" t="s">
        <v>14</v>
      </c>
      <c r="D8" s="20" t="s">
        <v>15</v>
      </c>
      <c r="E8" s="20" t="s">
        <v>16</v>
      </c>
      <c r="F8" s="20" t="s">
        <v>17</v>
      </c>
      <c r="G8" s="21" t="s">
        <v>9</v>
      </c>
      <c r="H8" s="21" t="s">
        <v>10</v>
      </c>
      <c r="I8" s="99" t="s">
        <v>53</v>
      </c>
      <c r="J8" s="99" t="s">
        <v>54</v>
      </c>
      <c r="K8" s="22" t="s">
        <v>55</v>
      </c>
      <c r="L8" s="21" t="s">
        <v>4</v>
      </c>
      <c r="M8" s="22" t="s">
        <v>3</v>
      </c>
      <c r="N8" s="51"/>
      <c r="O8" s="51"/>
    </row>
    <row r="9" spans="2:15" ht="15.6" x14ac:dyDescent="0.3">
      <c r="B9" s="16" t="s">
        <v>24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13"/>
      <c r="N9" s="51"/>
      <c r="O9" s="51"/>
    </row>
    <row r="10" spans="2:15" ht="15.6" x14ac:dyDescent="0.3">
      <c r="B10" s="29">
        <v>2010</v>
      </c>
      <c r="C10" s="30">
        <v>133.11718500000001</v>
      </c>
      <c r="D10" s="30">
        <v>53.853118200000004</v>
      </c>
      <c r="E10" s="30">
        <v>187.13931599999998</v>
      </c>
      <c r="F10" s="30">
        <v>1122.8927756999999</v>
      </c>
      <c r="G10" s="30">
        <v>10.721187</v>
      </c>
      <c r="H10" s="30">
        <v>124.8025018</v>
      </c>
      <c r="I10" s="30">
        <v>21.584059199999999</v>
      </c>
      <c r="J10" s="30">
        <v>1.4615543</v>
      </c>
      <c r="K10" s="30">
        <f t="shared" ref="K10:K44" si="0">C10+D10+G10+I10+J10</f>
        <v>220.73710370000003</v>
      </c>
      <c r="L10" s="30">
        <f t="shared" ref="L10:L44" si="1">E10+F10+H10</f>
        <v>1434.8345935</v>
      </c>
      <c r="M10" s="30">
        <f t="shared" ref="M10:M44" si="2">K10+L10</f>
        <v>1655.5716972</v>
      </c>
      <c r="N10" s="51"/>
      <c r="O10" s="51"/>
    </row>
    <row r="11" spans="2:15" ht="15.6" x14ac:dyDescent="0.3">
      <c r="B11" s="106" t="s">
        <v>25</v>
      </c>
      <c r="C11" s="24">
        <v>129.92742064399997</v>
      </c>
      <c r="D11" s="24">
        <v>52.861394609333331</v>
      </c>
      <c r="E11" s="24">
        <v>195.33294007280506</v>
      </c>
      <c r="F11" s="24">
        <v>1124.6081950036</v>
      </c>
      <c r="G11" s="24">
        <v>10.328208</v>
      </c>
      <c r="H11" s="24">
        <v>136.40532000000002</v>
      </c>
      <c r="I11" s="24">
        <v>21.481487478655811</v>
      </c>
      <c r="J11" s="24">
        <v>1.3622000000000001</v>
      </c>
      <c r="K11" s="24">
        <f t="shared" si="0"/>
        <v>215.96071073198911</v>
      </c>
      <c r="L11" s="24">
        <f t="shared" si="1"/>
        <v>1456.3464550764052</v>
      </c>
      <c r="M11" s="24">
        <f t="shared" si="2"/>
        <v>1672.3071658083943</v>
      </c>
      <c r="N11" s="51"/>
      <c r="O11" s="51"/>
    </row>
    <row r="12" spans="2:15" ht="15.6" x14ac:dyDescent="0.3">
      <c r="B12" s="29">
        <v>2012</v>
      </c>
      <c r="C12" s="30">
        <v>125.80498059583442</v>
      </c>
      <c r="D12" s="30">
        <v>53.858426237170839</v>
      </c>
      <c r="E12" s="30">
        <v>208.79636917721498</v>
      </c>
      <c r="F12" s="30">
        <v>1077.1600545500003</v>
      </c>
      <c r="G12" s="30">
        <v>10.234448</v>
      </c>
      <c r="H12" s="30">
        <v>148.93962150000002</v>
      </c>
      <c r="I12" s="30">
        <v>15.70433412</v>
      </c>
      <c r="J12" s="30">
        <v>0.84577499999999994</v>
      </c>
      <c r="K12" s="30">
        <f t="shared" si="0"/>
        <v>206.44796395300529</v>
      </c>
      <c r="L12" s="30">
        <f t="shared" si="1"/>
        <v>1434.8960452272152</v>
      </c>
      <c r="M12" s="30">
        <f t="shared" si="2"/>
        <v>1641.3440091802204</v>
      </c>
      <c r="N12" s="51"/>
      <c r="O12" s="51"/>
    </row>
    <row r="13" spans="2:15" ht="15.6" x14ac:dyDescent="0.3">
      <c r="B13" s="23">
        <v>2013</v>
      </c>
      <c r="C13" s="24">
        <v>117.19713740000002</v>
      </c>
      <c r="D13" s="24">
        <v>53.853118199999997</v>
      </c>
      <c r="E13" s="24">
        <v>188.60695290000001</v>
      </c>
      <c r="F13" s="24">
        <v>945.00999809999996</v>
      </c>
      <c r="G13" s="24">
        <v>8.8461684999999992</v>
      </c>
      <c r="H13" s="24">
        <v>126.0210585</v>
      </c>
      <c r="I13" s="24">
        <v>16.484165060000002</v>
      </c>
      <c r="J13" s="24">
        <v>0.88288140000000004</v>
      </c>
      <c r="K13" s="24">
        <f t="shared" si="0"/>
        <v>197.26347056000003</v>
      </c>
      <c r="L13" s="24">
        <f t="shared" si="1"/>
        <v>1259.6380095</v>
      </c>
      <c r="M13" s="24">
        <f t="shared" si="2"/>
        <v>1456.90148006</v>
      </c>
      <c r="N13" s="51"/>
      <c r="O13" s="51"/>
    </row>
    <row r="14" spans="2:15" ht="15.6" x14ac:dyDescent="0.3">
      <c r="B14" s="29">
        <v>2014</v>
      </c>
      <c r="C14" s="30">
        <v>119.95288089848533</v>
      </c>
      <c r="D14" s="30">
        <v>48.193576193410877</v>
      </c>
      <c r="E14" s="30">
        <v>198.84770189999989</v>
      </c>
      <c r="F14" s="30">
        <v>1135.2231539999998</v>
      </c>
      <c r="G14" s="30">
        <v>11.047900500000001</v>
      </c>
      <c r="H14" s="30">
        <v>132.34903500000001</v>
      </c>
      <c r="I14" s="30">
        <v>29.498610239999998</v>
      </c>
      <c r="J14" s="30">
        <v>0.84403470000000003</v>
      </c>
      <c r="K14" s="30">
        <f t="shared" si="0"/>
        <v>209.53700253189621</v>
      </c>
      <c r="L14" s="30">
        <f t="shared" si="1"/>
        <v>1466.4198908999997</v>
      </c>
      <c r="M14" s="30">
        <f t="shared" si="2"/>
        <v>1675.9568934318959</v>
      </c>
      <c r="N14" s="51"/>
      <c r="O14" s="51"/>
    </row>
    <row r="15" spans="2:15" ht="15.6" x14ac:dyDescent="0.3">
      <c r="B15" s="23">
        <v>2015</v>
      </c>
      <c r="C15" s="24">
        <v>128.42674603470542</v>
      </c>
      <c r="D15" s="24">
        <v>40.408021912039942</v>
      </c>
      <c r="E15" s="24">
        <v>191.35864020000005</v>
      </c>
      <c r="F15" s="24">
        <v>1062.9296069999998</v>
      </c>
      <c r="G15" s="24">
        <v>10.212736000000001</v>
      </c>
      <c r="H15" s="24">
        <v>128.30709579999998</v>
      </c>
      <c r="I15" s="24">
        <v>15.395487114756348</v>
      </c>
      <c r="J15" s="24">
        <v>1.2018635999999998</v>
      </c>
      <c r="K15" s="24">
        <f t="shared" si="0"/>
        <v>195.64485466150171</v>
      </c>
      <c r="L15" s="24">
        <f t="shared" si="1"/>
        <v>1382.595343</v>
      </c>
      <c r="M15" s="24">
        <f t="shared" si="2"/>
        <v>1578.2401976615017</v>
      </c>
      <c r="N15" s="51"/>
      <c r="O15" s="51"/>
    </row>
    <row r="16" spans="2:15" ht="15.6" x14ac:dyDescent="0.3">
      <c r="B16" s="29">
        <v>2016</v>
      </c>
      <c r="C16" s="30">
        <v>136.74285022845373</v>
      </c>
      <c r="D16" s="30">
        <v>42.361862656394138</v>
      </c>
      <c r="E16" s="30">
        <v>206.59671029430208</v>
      </c>
      <c r="F16" s="30">
        <v>1116.7030677692726</v>
      </c>
      <c r="G16" s="30">
        <v>9.7525624999999998</v>
      </c>
      <c r="H16" s="30">
        <v>113.4018312</v>
      </c>
      <c r="I16" s="30">
        <v>16.65323091846664</v>
      </c>
      <c r="J16" s="30">
        <v>0.98912310000000003</v>
      </c>
      <c r="K16" s="30">
        <f t="shared" si="0"/>
        <v>206.49962940331451</v>
      </c>
      <c r="L16" s="30">
        <f t="shared" si="1"/>
        <v>1436.7016092635747</v>
      </c>
      <c r="M16" s="30">
        <f t="shared" si="2"/>
        <v>1643.2012386668891</v>
      </c>
      <c r="N16" s="51"/>
      <c r="O16" s="51"/>
    </row>
    <row r="17" spans="2:15" ht="15.6" x14ac:dyDescent="0.3">
      <c r="B17" s="38">
        <v>2017</v>
      </c>
      <c r="C17" s="24">
        <v>138.47853818623813</v>
      </c>
      <c r="D17" s="24">
        <v>40.518254345083719</v>
      </c>
      <c r="E17" s="24">
        <v>198.44073687640446</v>
      </c>
      <c r="F17" s="24">
        <v>1203.7077927000003</v>
      </c>
      <c r="G17" s="24">
        <v>10.0140288</v>
      </c>
      <c r="H17" s="24">
        <v>138.8102208</v>
      </c>
      <c r="I17" s="24">
        <v>16.194000200000001</v>
      </c>
      <c r="J17" s="24">
        <v>1.2139051999999999</v>
      </c>
      <c r="K17" s="24">
        <f t="shared" si="0"/>
        <v>206.41872673132184</v>
      </c>
      <c r="L17" s="24">
        <f t="shared" si="1"/>
        <v>1540.9587503764046</v>
      </c>
      <c r="M17" s="24">
        <f t="shared" si="2"/>
        <v>1747.3774771077265</v>
      </c>
      <c r="N17" s="51"/>
      <c r="O17" s="51"/>
    </row>
    <row r="18" spans="2:15" ht="15.6" x14ac:dyDescent="0.3">
      <c r="B18" s="32">
        <v>2018</v>
      </c>
      <c r="C18" s="30">
        <v>152.39575123838472</v>
      </c>
      <c r="D18" s="30">
        <v>49.610620530346623</v>
      </c>
      <c r="E18" s="30">
        <v>233.66336700000008</v>
      </c>
      <c r="F18" s="30">
        <v>1454.6578464000004</v>
      </c>
      <c r="G18" s="30">
        <v>8.5909824000000015</v>
      </c>
      <c r="H18" s="30">
        <v>131.63953950000001</v>
      </c>
      <c r="I18" s="30">
        <v>20.340480499999998</v>
      </c>
      <c r="J18" s="30">
        <v>1.0278069999999999</v>
      </c>
      <c r="K18" s="30">
        <f t="shared" si="0"/>
        <v>231.96564166873134</v>
      </c>
      <c r="L18" s="30">
        <f t="shared" si="1"/>
        <v>1819.9607529000004</v>
      </c>
      <c r="M18" s="30">
        <f t="shared" si="2"/>
        <v>2051.9263945687317</v>
      </c>
      <c r="N18" s="51"/>
      <c r="O18" s="51"/>
    </row>
    <row r="19" spans="2:15" ht="15.6" x14ac:dyDescent="0.3">
      <c r="B19" s="38">
        <v>2019</v>
      </c>
      <c r="C19" s="24">
        <v>130.57156048200002</v>
      </c>
      <c r="D19" s="24">
        <v>44.913820599288712</v>
      </c>
      <c r="E19" s="24">
        <v>213.19400739999998</v>
      </c>
      <c r="F19" s="24">
        <v>1170.0925300000001</v>
      </c>
      <c r="G19" s="24">
        <v>7.9746474999999988</v>
      </c>
      <c r="H19" s="24">
        <v>127.19419590000001</v>
      </c>
      <c r="I19" s="24">
        <v>15.659971199999998</v>
      </c>
      <c r="J19" s="24">
        <v>1.0384439999999999</v>
      </c>
      <c r="K19" s="24">
        <f>C19+D19+G19+I19+J19</f>
        <v>200.15844378128872</v>
      </c>
      <c r="L19" s="24">
        <f>E19+F19+H19</f>
        <v>1510.4807333000001</v>
      </c>
      <c r="M19" s="24">
        <f>K19+L19</f>
        <v>1710.6391770812888</v>
      </c>
      <c r="N19" s="51"/>
      <c r="O19" s="51"/>
    </row>
    <row r="20" spans="2:15" ht="15.6" x14ac:dyDescent="0.3">
      <c r="B20" s="114">
        <v>2020</v>
      </c>
      <c r="C20" s="115">
        <v>145.64101844446</v>
      </c>
      <c r="D20" s="115">
        <v>34.86693470895306</v>
      </c>
      <c r="E20" s="115">
        <v>201.38645110000004</v>
      </c>
      <c r="F20" s="115">
        <v>1035.8984835000001</v>
      </c>
      <c r="G20" s="115">
        <v>7.7919375000000004</v>
      </c>
      <c r="H20" s="115">
        <v>104.95979009999999</v>
      </c>
      <c r="I20" s="115">
        <v>14.142875999999999</v>
      </c>
      <c r="J20" s="115">
        <v>1.0685595000000001</v>
      </c>
      <c r="K20" s="30">
        <f t="shared" ref="K20" si="3">C20+D20+G20+I20+J20</f>
        <v>203.51132615341305</v>
      </c>
      <c r="L20" s="30">
        <f t="shared" ref="L20" si="4">E20+F20+H20</f>
        <v>1342.2447247000002</v>
      </c>
      <c r="M20" s="30">
        <f t="shared" ref="M20" si="5">K20+L20</f>
        <v>1545.7560508534134</v>
      </c>
      <c r="N20" s="51"/>
      <c r="O20" s="51"/>
    </row>
    <row r="21" spans="2:15" ht="15.6" x14ac:dyDescent="0.3">
      <c r="B21" s="38">
        <v>2021</v>
      </c>
      <c r="C21" s="24">
        <v>154.51822822451399</v>
      </c>
      <c r="D21" s="24">
        <v>47.140662675486091</v>
      </c>
      <c r="E21" s="24">
        <v>229.5386288</v>
      </c>
      <c r="F21" s="24">
        <v>1556.672581468863</v>
      </c>
      <c r="G21" s="24">
        <v>7.9814646000000007</v>
      </c>
      <c r="H21" s="24">
        <v>123.0393155</v>
      </c>
      <c r="I21" s="24">
        <v>17.554418299999998</v>
      </c>
      <c r="J21" s="24">
        <v>1.4464204000000003</v>
      </c>
      <c r="K21" s="24">
        <f>C21+D21+G21+I21+J21</f>
        <v>228.64119420000009</v>
      </c>
      <c r="L21" s="24">
        <f>E21+F21+H21</f>
        <v>1909.2505257688629</v>
      </c>
      <c r="M21" s="24">
        <f>K21+L21</f>
        <v>2137.8917199688631</v>
      </c>
      <c r="N21" s="51"/>
      <c r="O21" s="51"/>
    </row>
    <row r="22" spans="2:15" ht="15.6" x14ac:dyDescent="0.3">
      <c r="B22" s="32" t="s">
        <v>58</v>
      </c>
      <c r="C22" s="30">
        <v>150.71006924668339</v>
      </c>
      <c r="D22" s="30">
        <v>48.101429618086136</v>
      </c>
      <c r="E22" s="30">
        <v>234.78798523692436</v>
      </c>
      <c r="F22" s="30">
        <v>1576.0340590932026</v>
      </c>
      <c r="G22" s="30">
        <v>8.100863962158467</v>
      </c>
      <c r="H22" s="30">
        <v>125.28491451028158</v>
      </c>
      <c r="I22" s="30">
        <v>16.136586724318043</v>
      </c>
      <c r="J22" s="30">
        <v>1.3325436034457461</v>
      </c>
      <c r="K22" s="30">
        <f>C22+D22+G22+I22+J22</f>
        <v>224.38149315469178</v>
      </c>
      <c r="L22" s="30">
        <f>E22+F22+H22</f>
        <v>1936.1069588404087</v>
      </c>
      <c r="M22" s="30">
        <f>K22+L22</f>
        <v>2160.4884519951006</v>
      </c>
      <c r="N22" s="51"/>
      <c r="O22" s="51"/>
    </row>
    <row r="23" spans="2:15" ht="10.35" customHeight="1" x14ac:dyDescent="0.3">
      <c r="B23" s="33"/>
      <c r="C23" s="37"/>
      <c r="D23" s="37"/>
      <c r="E23" s="37"/>
      <c r="F23" s="37"/>
      <c r="G23" s="72"/>
      <c r="H23" s="73"/>
      <c r="I23" s="72"/>
      <c r="J23" s="72"/>
      <c r="K23" s="37"/>
      <c r="L23" s="37"/>
      <c r="M23" s="37"/>
      <c r="N23" s="51"/>
      <c r="O23" s="51"/>
    </row>
    <row r="24" spans="2:15" ht="15" customHeight="1" x14ac:dyDescent="0.3">
      <c r="B24" s="16" t="s">
        <v>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51"/>
      <c r="O24" s="51"/>
    </row>
    <row r="25" spans="2:15" ht="15.6" x14ac:dyDescent="0.3">
      <c r="B25" s="38">
        <v>2023</v>
      </c>
      <c r="C25" s="24">
        <v>147.22317633170147</v>
      </c>
      <c r="D25" s="24">
        <v>48.418907284189224</v>
      </c>
      <c r="E25" s="24">
        <v>238.39037166750791</v>
      </c>
      <c r="F25" s="24">
        <v>1597.7124902375876</v>
      </c>
      <c r="G25" s="24">
        <v>8.2827629506159681</v>
      </c>
      <c r="H25" s="24">
        <v>127.87935284788884</v>
      </c>
      <c r="I25" s="24">
        <v>16.624516466332828</v>
      </c>
      <c r="J25" s="24">
        <v>1.4066330277973293</v>
      </c>
      <c r="K25" s="24">
        <f t="shared" si="0"/>
        <v>221.95599606063683</v>
      </c>
      <c r="L25" s="24">
        <f t="shared" si="1"/>
        <v>1963.9822147529844</v>
      </c>
      <c r="M25" s="24">
        <f t="shared" si="2"/>
        <v>2185.9382108136215</v>
      </c>
      <c r="N25" s="51"/>
      <c r="O25" s="51"/>
    </row>
    <row r="26" spans="2:15" ht="15.6" x14ac:dyDescent="0.3">
      <c r="B26" s="32">
        <v>2024</v>
      </c>
      <c r="C26" s="30">
        <v>144.21120510843872</v>
      </c>
      <c r="D26" s="30">
        <v>48.362469912773079</v>
      </c>
      <c r="E26" s="30">
        <v>241.02687745454301</v>
      </c>
      <c r="F26" s="30">
        <v>1627.3377456879311</v>
      </c>
      <c r="G26" s="30">
        <v>8.4271410946996923</v>
      </c>
      <c r="H26" s="30">
        <v>131.38781062736939</v>
      </c>
      <c r="I26" s="30">
        <v>17.124469156799481</v>
      </c>
      <c r="J26" s="30">
        <v>1.4746451413243578</v>
      </c>
      <c r="K26" s="30">
        <f>C26+D26+G26+I26+J26</f>
        <v>219.5999304140353</v>
      </c>
      <c r="L26" s="30">
        <f>E26+F26+H26</f>
        <v>1999.7524337698435</v>
      </c>
      <c r="M26" s="30">
        <f>K26+L26</f>
        <v>2219.3523641838788</v>
      </c>
      <c r="N26" s="51"/>
      <c r="O26" s="51"/>
    </row>
    <row r="27" spans="2:15" ht="10.35" customHeight="1" x14ac:dyDescent="0.3">
      <c r="B27" s="32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51"/>
      <c r="O27" s="51"/>
    </row>
    <row r="28" spans="2:15" ht="15.6" x14ac:dyDescent="0.3">
      <c r="B28" s="38">
        <v>2025</v>
      </c>
      <c r="C28" s="24">
        <v>141.17180297135789</v>
      </c>
      <c r="D28" s="24">
        <v>48.0521484786589</v>
      </c>
      <c r="E28" s="24">
        <v>242.79982284252446</v>
      </c>
      <c r="F28" s="24">
        <v>1664.7596492020541</v>
      </c>
      <c r="G28" s="24">
        <v>8.5739431403960342</v>
      </c>
      <c r="H28" s="24">
        <v>134.53449402866332</v>
      </c>
      <c r="I28" s="24">
        <v>17.481021422331661</v>
      </c>
      <c r="J28" s="24">
        <v>1.530665093229318</v>
      </c>
      <c r="K28" s="24">
        <f t="shared" si="0"/>
        <v>216.80958110597379</v>
      </c>
      <c r="L28" s="24">
        <f t="shared" si="1"/>
        <v>2042.093966073242</v>
      </c>
      <c r="M28" s="24">
        <f t="shared" si="2"/>
        <v>2258.9035471792158</v>
      </c>
      <c r="N28" s="51"/>
      <c r="O28" s="51"/>
    </row>
    <row r="29" spans="2:15" ht="15.6" x14ac:dyDescent="0.3">
      <c r="B29" s="32">
        <v>2026</v>
      </c>
      <c r="C29" s="30">
        <v>138.79065922255691</v>
      </c>
      <c r="D29" s="30">
        <v>47.726438419794071</v>
      </c>
      <c r="E29" s="30">
        <v>243.53354116503075</v>
      </c>
      <c r="F29" s="30">
        <v>1702.4077878854391</v>
      </c>
      <c r="G29" s="30">
        <v>8.7232087257221131</v>
      </c>
      <c r="H29" s="30">
        <v>137.52157650393951</v>
      </c>
      <c r="I29" s="30">
        <v>17.881808709221794</v>
      </c>
      <c r="J29" s="30">
        <v>1.5909744638266787</v>
      </c>
      <c r="K29" s="30">
        <f t="shared" si="0"/>
        <v>214.71308954112158</v>
      </c>
      <c r="L29" s="30">
        <f t="shared" si="1"/>
        <v>2083.4629055544092</v>
      </c>
      <c r="M29" s="30">
        <f t="shared" si="2"/>
        <v>2298.1759950955307</v>
      </c>
      <c r="N29" s="51"/>
      <c r="O29" s="51"/>
    </row>
    <row r="30" spans="2:15" ht="15.6" x14ac:dyDescent="0.3">
      <c r="B30" s="38">
        <v>2027</v>
      </c>
      <c r="C30" s="24">
        <v>136.66882384280066</v>
      </c>
      <c r="D30" s="24">
        <v>47.434404359506964</v>
      </c>
      <c r="E30" s="24">
        <v>243.73442472153525</v>
      </c>
      <c r="F30" s="24">
        <v>1740.714062878541</v>
      </c>
      <c r="G30" s="24">
        <v>8.8719163630603539</v>
      </c>
      <c r="H30" s="24">
        <v>140.52197930139042</v>
      </c>
      <c r="I30" s="24">
        <v>18.230068047213894</v>
      </c>
      <c r="J30" s="24">
        <v>1.6504738266552736</v>
      </c>
      <c r="K30" s="24">
        <f t="shared" si="0"/>
        <v>212.85568643923719</v>
      </c>
      <c r="L30" s="24">
        <f t="shared" si="1"/>
        <v>2124.9704669014668</v>
      </c>
      <c r="M30" s="24">
        <f t="shared" si="2"/>
        <v>2337.826153340704</v>
      </c>
      <c r="N30" s="51"/>
      <c r="O30" s="51"/>
    </row>
    <row r="31" spans="2:15" ht="15.6" customHeight="1" x14ac:dyDescent="0.3">
      <c r="B31" s="32">
        <v>2028</v>
      </c>
      <c r="C31" s="30">
        <v>134.99594833909762</v>
      </c>
      <c r="D31" s="30">
        <v>47.165996172330701</v>
      </c>
      <c r="E31" s="30">
        <v>243.66579232574011</v>
      </c>
      <c r="F31" s="30">
        <v>1781.2589023143539</v>
      </c>
      <c r="G31" s="30">
        <v>8.9962229088060841</v>
      </c>
      <c r="H31" s="30">
        <v>142.44141451400645</v>
      </c>
      <c r="I31" s="30">
        <v>18.508285383150984</v>
      </c>
      <c r="J31" s="30">
        <v>1.7121983503883957</v>
      </c>
      <c r="K31" s="30">
        <f t="shared" si="0"/>
        <v>211.3786511537738</v>
      </c>
      <c r="L31" s="30">
        <f t="shared" si="1"/>
        <v>2167.3661091541003</v>
      </c>
      <c r="M31" s="30">
        <f t="shared" si="2"/>
        <v>2378.744760307874</v>
      </c>
      <c r="N31" s="51"/>
      <c r="O31" s="51"/>
    </row>
    <row r="32" spans="2:15" ht="15.6" x14ac:dyDescent="0.3">
      <c r="B32" s="38">
        <v>2029</v>
      </c>
      <c r="C32" s="24">
        <v>133.49874056053736</v>
      </c>
      <c r="D32" s="24">
        <v>46.991751496194595</v>
      </c>
      <c r="E32" s="24">
        <v>243.83702594483537</v>
      </c>
      <c r="F32" s="24">
        <v>1821.3311789252832</v>
      </c>
      <c r="G32" s="24">
        <v>9.1220561779597684</v>
      </c>
      <c r="H32" s="24">
        <v>145.38794866777678</v>
      </c>
      <c r="I32" s="24">
        <v>18.77418879565694</v>
      </c>
      <c r="J32" s="24">
        <v>1.7728022338726885</v>
      </c>
      <c r="K32" s="24">
        <f>C32+D32+G32+I32+J32</f>
        <v>210.15953926422137</v>
      </c>
      <c r="L32" s="24">
        <f>E32+F32+H32</f>
        <v>2210.5561535378956</v>
      </c>
      <c r="M32" s="24">
        <f>K32+L32</f>
        <v>2420.7156928021168</v>
      </c>
      <c r="N32" s="51"/>
      <c r="O32" s="51"/>
    </row>
    <row r="33" spans="2:15" ht="10.35" customHeight="1" x14ac:dyDescent="0.3">
      <c r="B33" s="39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51"/>
      <c r="O33" s="51"/>
    </row>
    <row r="34" spans="2:15" ht="15.6" x14ac:dyDescent="0.3">
      <c r="B34" s="32">
        <v>2030</v>
      </c>
      <c r="C34" s="30">
        <v>132.17002082542552</v>
      </c>
      <c r="D34" s="30">
        <v>46.802903397208908</v>
      </c>
      <c r="E34" s="30">
        <v>244.2768832470048</v>
      </c>
      <c r="F34" s="30">
        <v>1861.9879604337762</v>
      </c>
      <c r="G34" s="30">
        <v>9.2494336542304243</v>
      </c>
      <c r="H34" s="30">
        <v>147.06115553233352</v>
      </c>
      <c r="I34" s="30">
        <v>18.937282204192538</v>
      </c>
      <c r="J34" s="30">
        <v>1.8312391645441735</v>
      </c>
      <c r="K34" s="30">
        <f t="shared" si="0"/>
        <v>208.99087924560158</v>
      </c>
      <c r="L34" s="30">
        <f t="shared" si="1"/>
        <v>2253.3259992131143</v>
      </c>
      <c r="M34" s="30">
        <f t="shared" si="2"/>
        <v>2462.316878458716</v>
      </c>
      <c r="N34" s="51"/>
      <c r="O34" s="51"/>
    </row>
    <row r="35" spans="2:15" ht="15.6" x14ac:dyDescent="0.3">
      <c r="B35" s="38">
        <v>2031</v>
      </c>
      <c r="C35" s="24">
        <v>130.93797591033302</v>
      </c>
      <c r="D35" s="24">
        <v>46.585667274025781</v>
      </c>
      <c r="E35" s="24">
        <v>244.84467084682558</v>
      </c>
      <c r="F35" s="24">
        <v>1905.4456426810268</v>
      </c>
      <c r="G35" s="24">
        <v>9.3551592184357091</v>
      </c>
      <c r="H35" s="24">
        <v>149.78521684645366</v>
      </c>
      <c r="I35" s="24">
        <v>19.166169949758846</v>
      </c>
      <c r="J35" s="24">
        <v>1.8904607196780894</v>
      </c>
      <c r="K35" s="24">
        <f t="shared" si="0"/>
        <v>207.93543307223146</v>
      </c>
      <c r="L35" s="24">
        <f t="shared" si="1"/>
        <v>2300.0755303743063</v>
      </c>
      <c r="M35" s="24">
        <f t="shared" si="2"/>
        <v>2508.0109634465375</v>
      </c>
      <c r="N35" s="51"/>
      <c r="O35" s="51"/>
    </row>
    <row r="36" spans="2:15" ht="15.6" x14ac:dyDescent="0.3">
      <c r="B36" s="32">
        <v>2032</v>
      </c>
      <c r="C36" s="30">
        <v>129.72116487710562</v>
      </c>
      <c r="D36" s="30">
        <v>46.441167984343352</v>
      </c>
      <c r="E36" s="30">
        <v>245.70118968751842</v>
      </c>
      <c r="F36" s="30">
        <v>1948.2563048812626</v>
      </c>
      <c r="G36" s="27">
        <v>9.4768955114914615</v>
      </c>
      <c r="H36" s="27">
        <v>151.24878617771265</v>
      </c>
      <c r="I36" s="27">
        <v>19.388284873674479</v>
      </c>
      <c r="J36" s="27">
        <v>1.9497082244828818</v>
      </c>
      <c r="K36" s="27">
        <f t="shared" si="0"/>
        <v>206.97722147109781</v>
      </c>
      <c r="L36" s="27">
        <f t="shared" si="1"/>
        <v>2345.2062807464936</v>
      </c>
      <c r="M36" s="27">
        <f t="shared" si="2"/>
        <v>2552.1835022175915</v>
      </c>
      <c r="N36" s="51"/>
      <c r="O36" s="51"/>
    </row>
    <row r="37" spans="2:15" ht="15.6" x14ac:dyDescent="0.3">
      <c r="B37" s="38">
        <v>2033</v>
      </c>
      <c r="C37" s="24">
        <v>128.62222483155816</v>
      </c>
      <c r="D37" s="24">
        <v>46.259079364384199</v>
      </c>
      <c r="E37" s="24">
        <v>246.62260932134433</v>
      </c>
      <c r="F37" s="24">
        <v>1991.8371319685596</v>
      </c>
      <c r="G37" s="24">
        <v>9.5998301455070383</v>
      </c>
      <c r="H37" s="24">
        <v>154.03061021665889</v>
      </c>
      <c r="I37" s="24">
        <v>19.591176918517281</v>
      </c>
      <c r="J37" s="24">
        <v>2.0069156371208878</v>
      </c>
      <c r="K37" s="24">
        <f t="shared" si="0"/>
        <v>206.07922689708758</v>
      </c>
      <c r="L37" s="24">
        <f t="shared" si="1"/>
        <v>2392.4903515065625</v>
      </c>
      <c r="M37" s="24">
        <f t="shared" si="2"/>
        <v>2598.5695784036502</v>
      </c>
      <c r="N37" s="51"/>
      <c r="O37" s="51"/>
    </row>
    <row r="38" spans="2:15" ht="15.6" x14ac:dyDescent="0.3">
      <c r="B38" s="32">
        <v>2034</v>
      </c>
      <c r="C38" s="30">
        <v>127.49080317848201</v>
      </c>
      <c r="D38" s="30">
        <v>46.123779916481261</v>
      </c>
      <c r="E38" s="30">
        <v>247.77733693700605</v>
      </c>
      <c r="F38" s="30">
        <v>2032.5264722139955</v>
      </c>
      <c r="G38" s="30">
        <v>9.6998446618991103</v>
      </c>
      <c r="H38" s="30">
        <v>156.73057741494506</v>
      </c>
      <c r="I38" s="30">
        <v>19.779264238416726</v>
      </c>
      <c r="J38" s="30">
        <v>2.0597388045663587</v>
      </c>
      <c r="K38" s="30">
        <f>C38+D38+G38+I38+J38</f>
        <v>205.15343079984547</v>
      </c>
      <c r="L38" s="30">
        <f>E38+F38+H38</f>
        <v>2437.0343865659465</v>
      </c>
      <c r="M38" s="30">
        <f>K38+L38</f>
        <v>2642.1878173657919</v>
      </c>
      <c r="N38" s="51"/>
      <c r="O38" s="51"/>
    </row>
    <row r="39" spans="2:15" ht="10.35" customHeight="1" x14ac:dyDescent="0.3">
      <c r="B39" s="32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51"/>
      <c r="O39" s="51"/>
    </row>
    <row r="40" spans="2:15" ht="15.6" x14ac:dyDescent="0.3">
      <c r="B40" s="38">
        <v>2035</v>
      </c>
      <c r="C40" s="24">
        <v>126.11401248281499</v>
      </c>
      <c r="D40" s="24">
        <v>45.9943740914184</v>
      </c>
      <c r="E40" s="24">
        <v>248.29244362552714</v>
      </c>
      <c r="F40" s="24">
        <v>2070.1728118068913</v>
      </c>
      <c r="G40" s="24">
        <v>9.8005171189299354</v>
      </c>
      <c r="H40" s="24">
        <v>158.11022913828276</v>
      </c>
      <c r="I40" s="24">
        <v>19.933691751517689</v>
      </c>
      <c r="J40" s="24">
        <v>2.1048831569355428</v>
      </c>
      <c r="K40" s="24">
        <f t="shared" si="0"/>
        <v>203.94747860161658</v>
      </c>
      <c r="L40" s="24">
        <f t="shared" si="1"/>
        <v>2476.5754845707011</v>
      </c>
      <c r="M40" s="24">
        <f t="shared" si="2"/>
        <v>2680.5229631723178</v>
      </c>
      <c r="N40" s="51"/>
      <c r="O40" s="51"/>
    </row>
    <row r="41" spans="2:15" ht="15.6" x14ac:dyDescent="0.3">
      <c r="B41" s="32">
        <v>2036</v>
      </c>
      <c r="C41" s="30">
        <v>124.82384786703605</v>
      </c>
      <c r="D41" s="30">
        <v>45.887462812610245</v>
      </c>
      <c r="E41" s="30">
        <v>249.67049698858347</v>
      </c>
      <c r="F41" s="30">
        <v>2110.8341787351605</v>
      </c>
      <c r="G41" s="30">
        <v>9.9018512271752126</v>
      </c>
      <c r="H41" s="30">
        <v>159.45027160987166</v>
      </c>
      <c r="I41" s="30">
        <v>20.118660278639155</v>
      </c>
      <c r="J41" s="30">
        <v>2.1560819966537212</v>
      </c>
      <c r="K41" s="30">
        <f t="shared" si="0"/>
        <v>202.88790418211437</v>
      </c>
      <c r="L41" s="30">
        <f t="shared" si="1"/>
        <v>2519.954947333616</v>
      </c>
      <c r="M41" s="30">
        <f>K41+L41</f>
        <v>2722.8428515157302</v>
      </c>
      <c r="N41" s="51"/>
      <c r="O41" s="51"/>
    </row>
    <row r="42" spans="2:15" ht="15.6" x14ac:dyDescent="0.3">
      <c r="B42" s="38">
        <v>2037</v>
      </c>
      <c r="C42" s="24">
        <v>123.49794559223631</v>
      </c>
      <c r="D42" s="24">
        <v>45.7940189999143</v>
      </c>
      <c r="E42" s="24">
        <v>251.26472744132269</v>
      </c>
      <c r="F42" s="24">
        <v>2153.6498803500999</v>
      </c>
      <c r="G42" s="24">
        <v>10.003850716563914</v>
      </c>
      <c r="H42" s="24">
        <v>162.08725553928244</v>
      </c>
      <c r="I42" s="24">
        <v>20.306621108071514</v>
      </c>
      <c r="J42" s="24">
        <v>2.2085261887230967</v>
      </c>
      <c r="K42" s="24">
        <f t="shared" si="0"/>
        <v>201.8109626055091</v>
      </c>
      <c r="L42" s="24">
        <f t="shared" si="1"/>
        <v>2567.001863330705</v>
      </c>
      <c r="M42" s="24">
        <f t="shared" si="2"/>
        <v>2768.8128259362143</v>
      </c>
      <c r="N42" s="51"/>
      <c r="O42" s="51"/>
    </row>
    <row r="43" spans="2:15" ht="15.6" x14ac:dyDescent="0.3">
      <c r="B43" s="32">
        <v>2038</v>
      </c>
      <c r="C43" s="30">
        <v>122.19939402632787</v>
      </c>
      <c r="D43" s="30">
        <v>45.675377034639084</v>
      </c>
      <c r="E43" s="30">
        <v>252.95459792390497</v>
      </c>
      <c r="F43" s="30">
        <v>2191.8974300484028</v>
      </c>
      <c r="G43" s="30">
        <v>10.106519336474545</v>
      </c>
      <c r="H43" s="30">
        <v>163.36042816509899</v>
      </c>
      <c r="I43" s="30">
        <v>20.49091203213808</v>
      </c>
      <c r="J43" s="30">
        <v>2.2611194083479091</v>
      </c>
      <c r="K43" s="30">
        <f t="shared" si="0"/>
        <v>200.73332183792752</v>
      </c>
      <c r="L43" s="30">
        <f t="shared" si="1"/>
        <v>2608.2124561374071</v>
      </c>
      <c r="M43" s="30">
        <f t="shared" si="2"/>
        <v>2808.9457779753347</v>
      </c>
      <c r="N43" s="51"/>
      <c r="O43" s="51"/>
    </row>
    <row r="44" spans="2:15" ht="15.6" x14ac:dyDescent="0.3">
      <c r="B44" s="38">
        <v>2039</v>
      </c>
      <c r="C44" s="24">
        <v>121.02313721353923</v>
      </c>
      <c r="D44" s="24">
        <v>45.633094633731424</v>
      </c>
      <c r="E44" s="24">
        <v>254.85575613564072</v>
      </c>
      <c r="F44" s="24">
        <v>2228.6960377959631</v>
      </c>
      <c r="G44" s="24">
        <v>10.209860855831879</v>
      </c>
      <c r="H44" s="24">
        <v>165.96339344090964</v>
      </c>
      <c r="I44" s="24">
        <v>20.677562535695252</v>
      </c>
      <c r="J44" s="24">
        <v>2.3149650680681244</v>
      </c>
      <c r="K44" s="24">
        <f t="shared" si="0"/>
        <v>199.8586203068659</v>
      </c>
      <c r="L44" s="24">
        <f t="shared" si="1"/>
        <v>2649.5151873725135</v>
      </c>
      <c r="M44" s="24">
        <f t="shared" si="2"/>
        <v>2849.3738076793793</v>
      </c>
      <c r="N44" s="51"/>
      <c r="O44" s="51"/>
    </row>
    <row r="45" spans="2:15" ht="10.35" customHeight="1" x14ac:dyDescent="0.3">
      <c r="B45" s="39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51"/>
      <c r="O45" s="51"/>
    </row>
    <row r="46" spans="2:15" ht="15.6" x14ac:dyDescent="0.3">
      <c r="B46" s="32">
        <v>2040</v>
      </c>
      <c r="C46" s="30">
        <v>119.92621671937366</v>
      </c>
      <c r="D46" s="30">
        <v>45.582777530636953</v>
      </c>
      <c r="E46" s="30">
        <v>256.71757412164783</v>
      </c>
      <c r="F46" s="30">
        <v>2262.517036865147</v>
      </c>
      <c r="G46" s="27">
        <v>10.313879063204149</v>
      </c>
      <c r="H46" s="27">
        <v>167.17095217934494</v>
      </c>
      <c r="I46" s="27">
        <v>20.782440122351904</v>
      </c>
      <c r="J46" s="27">
        <v>2.383467199397328</v>
      </c>
      <c r="K46" s="27">
        <f t="shared" ref="K46:K47" si="6">C46+D46+G46+I46+J46</f>
        <v>198.988780634964</v>
      </c>
      <c r="L46" s="27">
        <f t="shared" ref="L46:L47" si="7">E46+F46+H46</f>
        <v>2686.4055631661399</v>
      </c>
      <c r="M46" s="27">
        <f t="shared" ref="M46:M47" si="8">K46+L46</f>
        <v>2885.3943438011038</v>
      </c>
      <c r="N46" s="51"/>
      <c r="O46" s="51"/>
    </row>
    <row r="47" spans="2:15" ht="15.6" x14ac:dyDescent="0.3">
      <c r="B47" s="38">
        <v>2041</v>
      </c>
      <c r="C47" s="24">
        <v>119.21697951282532</v>
      </c>
      <c r="D47" s="24">
        <v>45.505669423009273</v>
      </c>
      <c r="E47" s="24">
        <v>259.19449314444506</v>
      </c>
      <c r="F47" s="24">
        <v>2299.775005369072</v>
      </c>
      <c r="G47" s="24">
        <v>10.397844278807387</v>
      </c>
      <c r="H47" s="24">
        <v>168.42424265583881</v>
      </c>
      <c r="I47" s="24">
        <v>20.965802831206464</v>
      </c>
      <c r="J47" s="24">
        <v>2.4539963772946947</v>
      </c>
      <c r="K47" s="24">
        <f t="shared" si="6"/>
        <v>198.54029242314314</v>
      </c>
      <c r="L47" s="24">
        <f t="shared" si="7"/>
        <v>2727.393741169356</v>
      </c>
      <c r="M47" s="24">
        <f t="shared" si="8"/>
        <v>2925.934033592499</v>
      </c>
      <c r="N47" s="51"/>
      <c r="O47" s="51"/>
    </row>
    <row r="48" spans="2:15" ht="15.6" x14ac:dyDescent="0.3">
      <c r="B48" s="32">
        <v>2042</v>
      </c>
      <c r="C48" s="30">
        <v>118.52592838033308</v>
      </c>
      <c r="D48" s="30">
        <v>45.523405441832274</v>
      </c>
      <c r="E48" s="30">
        <v>261.74786459010369</v>
      </c>
      <c r="F48" s="30">
        <v>2338.0958061437364</v>
      </c>
      <c r="G48" s="27">
        <v>10.482116061966579</v>
      </c>
      <c r="H48" s="27">
        <v>169.63937519888506</v>
      </c>
      <c r="I48" s="27">
        <v>21.154674882889594</v>
      </c>
      <c r="J48" s="27">
        <v>2.5266125840952225</v>
      </c>
      <c r="K48" s="27">
        <f t="shared" ref="K48:K49" si="9">C48+D48+G48+I48+J48</f>
        <v>198.21273735111674</v>
      </c>
      <c r="L48" s="27">
        <f t="shared" ref="L48:L49" si="10">E48+F48+H48</f>
        <v>2769.483045932725</v>
      </c>
      <c r="M48" s="27">
        <f t="shared" ref="M48:M49" si="11">K48+L48</f>
        <v>2967.6957832838416</v>
      </c>
      <c r="N48" s="51"/>
      <c r="O48" s="51"/>
    </row>
    <row r="49" spans="2:15" ht="15.6" x14ac:dyDescent="0.3">
      <c r="B49" s="38">
        <v>2043</v>
      </c>
      <c r="C49" s="24">
        <v>118.03198323885636</v>
      </c>
      <c r="D49" s="24">
        <v>45.573096953006754</v>
      </c>
      <c r="E49" s="24">
        <v>264.34576827983096</v>
      </c>
      <c r="F49" s="24">
        <v>2374.8896546539031</v>
      </c>
      <c r="G49" s="24">
        <v>10.566695328718723</v>
      </c>
      <c r="H49" s="24">
        <v>170.81695479859994</v>
      </c>
      <c r="I49" s="24">
        <v>21.355804808978224</v>
      </c>
      <c r="J49" s="24">
        <v>2.6013775770711844</v>
      </c>
      <c r="K49" s="24">
        <f t="shared" si="9"/>
        <v>198.12895790663126</v>
      </c>
      <c r="L49" s="24">
        <f t="shared" si="10"/>
        <v>2810.0523777323342</v>
      </c>
      <c r="M49" s="24">
        <f t="shared" si="11"/>
        <v>3008.1813356389653</v>
      </c>
      <c r="N49" s="51"/>
      <c r="O49" s="51"/>
    </row>
    <row r="50" spans="2:15" ht="10.35" customHeight="1" x14ac:dyDescent="0.3">
      <c r="B50" s="39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51"/>
    </row>
    <row r="51" spans="2:15" ht="15" customHeight="1" x14ac:dyDescent="0.3">
      <c r="B51" s="49" t="s">
        <v>1</v>
      </c>
      <c r="C51" s="27"/>
      <c r="D51" s="27"/>
      <c r="E51" s="28"/>
      <c r="F51" s="27"/>
      <c r="G51" s="56"/>
      <c r="H51" s="56"/>
      <c r="I51" s="27"/>
      <c r="J51" s="27"/>
      <c r="K51" s="56"/>
      <c r="L51" s="56"/>
      <c r="M51" s="56"/>
      <c r="N51" s="51"/>
      <c r="O51" s="51"/>
    </row>
    <row r="52" spans="2:15" ht="15" customHeight="1" x14ac:dyDescent="0.3">
      <c r="B52" s="32" t="s">
        <v>62</v>
      </c>
      <c r="C52" s="41">
        <f>RATE(2022-2010,,-C10,C22)</f>
        <v>1.0397691637438646E-2</v>
      </c>
      <c r="D52" s="41">
        <f t="shared" ref="D52:M52" si="12">RATE(2022-2010,,-D10,D22)</f>
        <v>-9.3682097165192907E-3</v>
      </c>
      <c r="E52" s="41">
        <f t="shared" si="12"/>
        <v>1.9082246871334061E-2</v>
      </c>
      <c r="F52" s="41">
        <f t="shared" si="12"/>
        <v>2.8653107905951436E-2</v>
      </c>
      <c r="G52" s="41">
        <f t="shared" si="12"/>
        <v>-2.3083663104504375E-2</v>
      </c>
      <c r="H52" s="41">
        <f t="shared" si="12"/>
        <v>3.2154814191302913E-4</v>
      </c>
      <c r="I52" s="41">
        <f t="shared" si="12"/>
        <v>-2.3947422294673636E-2</v>
      </c>
      <c r="J52" s="41">
        <f t="shared" si="12"/>
        <v>-7.6713289110171669E-3</v>
      </c>
      <c r="K52" s="41">
        <f t="shared" si="12"/>
        <v>1.3655381896447733E-3</v>
      </c>
      <c r="L52" s="41">
        <f t="shared" si="12"/>
        <v>2.5283477903978141E-2</v>
      </c>
      <c r="M52" s="41">
        <f t="shared" si="12"/>
        <v>2.2430185959266654E-2</v>
      </c>
      <c r="N52" s="51"/>
      <c r="O52" s="51"/>
    </row>
    <row r="53" spans="2:15" ht="15" customHeight="1" x14ac:dyDescent="0.3">
      <c r="B53" s="38" t="s">
        <v>59</v>
      </c>
      <c r="C53" s="42">
        <f>RATE(2023-2022,,-C22,C25)</f>
        <v>-2.313642965205305E-2</v>
      </c>
      <c r="D53" s="42">
        <f t="shared" ref="D53:M53" si="13">RATE(2023-2022,,-D22,D25)</f>
        <v>6.6001711097524998E-3</v>
      </c>
      <c r="E53" s="42">
        <f t="shared" si="13"/>
        <v>1.5343146400563818E-2</v>
      </c>
      <c r="F53" s="42">
        <f t="shared" si="13"/>
        <v>1.3755052449093759E-2</v>
      </c>
      <c r="G53" s="42">
        <f t="shared" si="13"/>
        <v>2.2454270224411214E-2</v>
      </c>
      <c r="H53" s="42">
        <f t="shared" si="13"/>
        <v>2.0708305926124552E-2</v>
      </c>
      <c r="I53" s="42">
        <f t="shared" si="13"/>
        <v>3.0237481466850031E-2</v>
      </c>
      <c r="J53" s="42">
        <f t="shared" si="13"/>
        <v>5.5599999999999768E-2</v>
      </c>
      <c r="K53" s="42">
        <f t="shared" si="13"/>
        <v>-1.0809702083508168E-2</v>
      </c>
      <c r="L53" s="42">
        <f t="shared" si="13"/>
        <v>1.4397580559945406E-2</v>
      </c>
      <c r="M53" s="42">
        <f t="shared" si="13"/>
        <v>1.1779631960087166E-2</v>
      </c>
      <c r="N53" s="51"/>
      <c r="O53" s="51"/>
    </row>
    <row r="54" spans="2:15" ht="15" customHeight="1" x14ac:dyDescent="0.3">
      <c r="B54" s="32" t="s">
        <v>60</v>
      </c>
      <c r="C54" s="43">
        <f>RATE(2033-2023,,-C25,C37)</f>
        <v>-1.3416192115393102E-2</v>
      </c>
      <c r="D54" s="43">
        <f t="shared" ref="D54:M54" si="14">RATE(2033-2023,,-D25,D37)</f>
        <v>-4.5528669885350447E-3</v>
      </c>
      <c r="E54" s="43">
        <f t="shared" si="14"/>
        <v>3.4007418101649183E-3</v>
      </c>
      <c r="F54" s="43">
        <f t="shared" si="14"/>
        <v>2.2293311553982658E-2</v>
      </c>
      <c r="G54" s="43">
        <f t="shared" si="14"/>
        <v>1.4866300612277865E-2</v>
      </c>
      <c r="H54" s="43">
        <f t="shared" si="14"/>
        <v>1.8780586498355543E-2</v>
      </c>
      <c r="I54" s="43">
        <f t="shared" si="14"/>
        <v>1.6555631059514367E-2</v>
      </c>
      <c r="J54" s="43">
        <f t="shared" si="14"/>
        <v>3.617910579933474E-2</v>
      </c>
      <c r="K54" s="43">
        <f t="shared" si="14"/>
        <v>-7.3943716000657873E-3</v>
      </c>
      <c r="L54" s="43">
        <f t="shared" si="14"/>
        <v>1.9932109461625682E-2</v>
      </c>
      <c r="M54" s="43">
        <f t="shared" si="14"/>
        <v>1.7441965962885574E-2</v>
      </c>
      <c r="N54" s="51"/>
      <c r="O54" s="51"/>
    </row>
    <row r="55" spans="2:15" ht="15" customHeight="1" x14ac:dyDescent="0.3">
      <c r="B55" s="38" t="s">
        <v>61</v>
      </c>
      <c r="C55" s="42">
        <f>RATE(2043-2023,,-C25,C49)</f>
        <v>-1.0988876777153279E-2</v>
      </c>
      <c r="D55" s="42">
        <f t="shared" ref="D55:M55" si="15">RATE(2043-2023,,-D25,D49)</f>
        <v>-3.0240593079651199E-3</v>
      </c>
      <c r="E55" s="42">
        <f t="shared" si="15"/>
        <v>5.1807955219365168E-3</v>
      </c>
      <c r="F55" s="42">
        <f t="shared" si="15"/>
        <v>2.0016601483136023E-2</v>
      </c>
      <c r="G55" s="42">
        <f t="shared" si="15"/>
        <v>1.2250960812126977E-2</v>
      </c>
      <c r="H55" s="42">
        <f t="shared" si="15"/>
        <v>1.4580537968702177E-2</v>
      </c>
      <c r="I55" s="42">
        <f t="shared" si="15"/>
        <v>1.260098618519317E-2</v>
      </c>
      <c r="J55" s="42">
        <f t="shared" si="15"/>
        <v>3.1219529260051389E-2</v>
      </c>
      <c r="K55" s="42">
        <f t="shared" si="15"/>
        <v>-5.6619615857451703E-3</v>
      </c>
      <c r="L55" s="42">
        <f t="shared" si="15"/>
        <v>1.8072820454956326E-2</v>
      </c>
      <c r="M55" s="42">
        <f t="shared" si="15"/>
        <v>1.6092642194738809E-2</v>
      </c>
      <c r="N55" s="51"/>
      <c r="O55" s="51"/>
    </row>
    <row r="56" spans="2:15" ht="15" customHeight="1" x14ac:dyDescent="0.3">
      <c r="B56" s="13" t="s">
        <v>56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79"/>
      <c r="N56" s="92"/>
      <c r="O56" s="92"/>
    </row>
    <row r="57" spans="2:15" ht="14.4" x14ac:dyDescent="0.3">
      <c r="B57" s="15" t="s">
        <v>26</v>
      </c>
      <c r="C57" s="15"/>
      <c r="D57" s="15"/>
      <c r="E57" s="15"/>
      <c r="F57" s="15"/>
      <c r="G57" s="15"/>
      <c r="H57" s="15"/>
      <c r="I57" s="15"/>
      <c r="N57" s="92"/>
      <c r="O57" s="92"/>
    </row>
    <row r="58" spans="2:15" ht="14.4" x14ac:dyDescent="0.3">
      <c r="B58" s="15" t="s">
        <v>57</v>
      </c>
      <c r="C58" s="15"/>
      <c r="D58" s="15"/>
      <c r="E58" s="15"/>
      <c r="F58" s="15"/>
      <c r="G58" s="15"/>
      <c r="H58" s="15"/>
      <c r="I58" s="15"/>
    </row>
  </sheetData>
  <printOptions horizontalCentered="1" gridLinesSet="0"/>
  <pageMargins left="0.5" right="0.5" top="0.5" bottom="0.25" header="0.3" footer="0.25"/>
  <pageSetup scale="66" orientation="landscape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00512CF2B02C4DBA77A31531C64F67" ma:contentTypeVersion="0" ma:contentTypeDescription="Create a new document." ma:contentTypeScope="" ma:versionID="b0eea36a1acb9b21fbd7b6da1e4f87b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ECAB45-4183-45C0-9294-783B36ADFB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30313DC-9839-4962-A54C-13961DD7906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A0E7163-D1A7-4F9C-9790-089A69C36C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GA Aircraft 28</vt:lpstr>
      <vt:lpstr>GA Hours 29</vt:lpstr>
      <vt:lpstr>GA Pilots 30</vt:lpstr>
      <vt:lpstr>GA Fuel 31</vt:lpstr>
      <vt:lpstr>'GA Aircraft 28'!Print_Area</vt:lpstr>
      <vt:lpstr>'GA Fuel 31'!Print_Area</vt:lpstr>
      <vt:lpstr>'GA Hours 29'!Print_Area</vt:lpstr>
      <vt:lpstr>'GA Pilots 30'!Print_Area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Lizotte, Katherine (FAA)</dc:creator>
  <cp:keywords/>
  <dc:description/>
  <cp:lastModifiedBy>Barlett, Anna (FAA)</cp:lastModifiedBy>
  <dcterms:created xsi:type="dcterms:W3CDTF">2015-03-11T22:33:45Z</dcterms:created>
  <dcterms:modified xsi:type="dcterms:W3CDTF">2023-05-01T20:39:29Z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0x010100BE00512CF2B02C4DBA77A31531C64F67</vt:lpwstr>
  </property>
  <property fmtid="{D5CDD505-2E9C-101B-9397-08002B2CF9AE}" pid="3" name="IsMyDocuments">
    <vt:bool>true</vt:bool>
  </property>
</Properties>
</file>