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APO-100 Shared\FY 2023 National Forecast\publication documents\FINALS TO THE WEBSITE 2023\"/>
    </mc:Choice>
  </mc:AlternateContent>
  <bookViews>
    <workbookView xWindow="28680" yWindow="-120" windowWidth="29040" windowHeight="17640" tabRatio="806"/>
  </bookViews>
  <sheets>
    <sheet name="Comm Pax 5" sheetId="5" r:id="rId1"/>
    <sheet name="Comm Capacity 6" sheetId="6" r:id="rId2"/>
    <sheet name="Comm Intl Pax 7" sheetId="7" r:id="rId3"/>
    <sheet name="Pax Foreign 8" sheetId="8" r:id="rId4"/>
    <sheet name="Comm Seats TL 9" sheetId="9" r:id="rId5"/>
    <sheet name="Main Pax 10" sheetId="10" r:id="rId6"/>
    <sheet name="Main Capacity 11" sheetId="11" r:id="rId7"/>
    <sheet name="Main Intl Pax 12" sheetId="12" r:id="rId8"/>
    <sheet name="Main Intl Cap 13" sheetId="13" r:id="rId9"/>
    <sheet name="Main Seats 14" sheetId="14" r:id="rId10"/>
    <sheet name="Main Trip Length 15" sheetId="15" r:id="rId11"/>
    <sheet name="Main Yield 16" sheetId="16" r:id="rId12"/>
    <sheet name="Main Intl Yield 17" sheetId="17" r:id="rId13"/>
    <sheet name="Main Jet fuel 18" sheetId="18" r:id="rId14"/>
    <sheet name="Comm Cargo Rev 19" sheetId="19" r:id="rId15"/>
    <sheet name="Comm Cargo Miles 20" sheetId="20" r:id="rId16"/>
    <sheet name="Main Jet Aircraft 21" sheetId="50" r:id="rId17"/>
    <sheet name="Main Cargo Aircraft 22" sheetId="51" r:id="rId18"/>
    <sheet name="Fuel 23" sheetId="23" r:id="rId19"/>
  </sheets>
  <externalReferences>
    <externalReference r:id="rId20"/>
    <externalReference r:id="rId21"/>
    <externalReference r:id="rId22"/>
  </externalReferences>
  <definedNames>
    <definedName name="\p">'[1]Tables 14 15 16 data'!#REF!</definedName>
    <definedName name="\s">'[1]Tables 14 15 16 data'!#REF!</definedName>
    <definedName name="_P">'[1]Tables 14 15 16 data'!#REF!</definedName>
    <definedName name="_Regression_Out" localSheetId="10" hidden="1">#REF!</definedName>
    <definedName name="_Regression_Out" hidden="1">#REF!</definedName>
    <definedName name="_Regression_X" localSheetId="10" hidden="1">#REF!</definedName>
    <definedName name="_Regression_X" hidden="1">#REF!</definedName>
    <definedName name="_Regression_Y" localSheetId="10" hidden="1">#REF!</definedName>
    <definedName name="_Regression_Y" hidden="1">#REF!</definedName>
    <definedName name="_S">'[1]Tables 14 15 16 data'!#REF!</definedName>
    <definedName name="Domestic_chart6">#REF!</definedName>
    <definedName name="Forecast_Model_Output">#REF!</definedName>
    <definedName name="LATECON">[2]LATGDP!$B$5</definedName>
    <definedName name="model_output">#REF!</definedName>
    <definedName name="_xlnm.Print_Area" localSheetId="1">'Comm Capacity 6'!$B$1:$K$57</definedName>
    <definedName name="_xlnm.Print_Area" localSheetId="15">'Comm Cargo Miles 20'!$B$1:$G$58</definedName>
    <definedName name="_xlnm.Print_Area" localSheetId="14">'Comm Cargo Rev 19'!$B$1:$K$60</definedName>
    <definedName name="_xlnm.Print_Area" localSheetId="2">'Comm Intl Pax 7'!$B$1:$J$57</definedName>
    <definedName name="_xlnm.Print_Area" localSheetId="0">'Comm Pax 5'!$B$1:$H$57</definedName>
    <definedName name="_xlnm.Print_Area" localSheetId="4">'Comm Seats TL 9'!$B$1:$H$57</definedName>
    <definedName name="_xlnm.Print_Area" localSheetId="18">'Fuel 23'!$B$1:$K$58</definedName>
    <definedName name="_xlnm.Print_Area" localSheetId="6">'Main Capacity 11'!$B$1:$K$56</definedName>
    <definedName name="_xlnm.Print_Area" localSheetId="17">'Main Cargo Aircraft 22'!$B$1:$K$55</definedName>
    <definedName name="_xlnm.Print_Area" localSheetId="8">'Main Intl Cap 13'!$B$1:$N$56</definedName>
    <definedName name="_xlnm.Print_Area" localSheetId="7">'Main Intl Pax 12'!$B$1:$F$56</definedName>
    <definedName name="_xlnm.Print_Area" localSheetId="12">'Main Intl Yield 17'!$B$1:$J$56</definedName>
    <definedName name="_xlnm.Print_Area" localSheetId="16">'Main Jet Aircraft 21'!$B$1:$M$55</definedName>
    <definedName name="_xlnm.Print_Area" localSheetId="13">'Main Jet fuel 18'!$B$1:$H$56</definedName>
    <definedName name="_xlnm.Print_Area" localSheetId="5">'Main Pax 10'!$B$1:$H$56</definedName>
    <definedName name="_xlnm.Print_Area" localSheetId="9">'Main Seats 14'!$B$1:$H$56</definedName>
    <definedName name="_xlnm.Print_Area" localSheetId="10">'Main Trip Length 15'!$B$1:$H$56</definedName>
    <definedName name="_xlnm.Print_Area" localSheetId="11">'Main Yield 16'!$B$1:$H$56</definedName>
    <definedName name="_xlnm.Print_Area" localSheetId="3">'Pax Foreign 8'!$B$1:$G$58</definedName>
    <definedName name="Print_Area_MI">'[3]F41 data'!$CD$76:$CQ$117</definedName>
    <definedName name="Print_Titles_MI">'[3]F41 data'!$A$1:$A$65536</definedName>
    <definedName name="ss">'[1]Tables 14 15 16 data'!#REF!</definedName>
    <definedName name="sss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DOM._.TRAF._.STATS." hidden="1">{#N/A,#N/A,FALSE,"Form 41 Commuter Domestic";#N/A,#N/A,FALSE,"FORM41--COMMUTER % CHG";#N/A,#N/A,FALSE,"Total Domestic Traffic Stats";#N/A,#N/A,FALSE,"TOTAL DOM TRAFFIC--% CHG";#N/A,#N/A,FALSE,"TotDomTraf-Large Carriers Only";#N/A,#N/A,FALSE,"TOTDOMTRAF-LARGECAR% CHG"}</definedName>
    <definedName name="wrn.econtab." hidden="1">{#N/A,#N/A,FALSE,"TABLE1";#N/A,#N/A,FALSE,"TABLE2";#N/A,#N/A,FALSE,"TABLE3";#N/A,#N/A,FALSE,"TABLE4";#N/A,#N/A,FALSE,"TABLE5"}</definedName>
    <definedName name="wrn.FORECAST." hidden="1">{"TOT",#N/A,FALSE,"ASFCST99";"TOTINT",#N/A,FALSE,"ASFCST99";"DOM",#N/A,FALSE,"ASFCST99";"NORTHATL",#N/A,FALSE,"ASFCST99";"PACIFIC",#N/A,FALSE,"ASFCST99";"LATAM",#N/A,FALSE,"ASFCST99"}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2" l="1"/>
  <c r="F48" i="12"/>
  <c r="F47" i="12"/>
  <c r="F46" i="12"/>
  <c r="F44" i="12"/>
  <c r="F43" i="12"/>
  <c r="F42" i="12"/>
  <c r="F41" i="12"/>
  <c r="F40" i="12"/>
  <c r="F38" i="12"/>
  <c r="F37" i="12"/>
  <c r="F36" i="12"/>
  <c r="F35" i="12"/>
  <c r="F34" i="12"/>
  <c r="F32" i="12"/>
  <c r="F31" i="12"/>
  <c r="F30" i="12"/>
  <c r="F29" i="12"/>
  <c r="F28" i="12"/>
  <c r="F26" i="12"/>
  <c r="F25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J49" i="7"/>
  <c r="J48" i="7"/>
  <c r="J47" i="7"/>
  <c r="J46" i="7"/>
  <c r="J44" i="7"/>
  <c r="J43" i="7"/>
  <c r="J42" i="7"/>
  <c r="J41" i="7"/>
  <c r="J40" i="7"/>
  <c r="J38" i="7"/>
  <c r="J37" i="7"/>
  <c r="J36" i="7"/>
  <c r="J35" i="7"/>
  <c r="J34" i="7"/>
  <c r="J32" i="7"/>
  <c r="J31" i="7"/>
  <c r="J30" i="7"/>
  <c r="J29" i="7"/>
  <c r="J28" i="7"/>
  <c r="J26" i="7"/>
  <c r="J25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F49" i="7"/>
  <c r="F48" i="7"/>
  <c r="F47" i="7"/>
  <c r="F46" i="7"/>
  <c r="F44" i="7"/>
  <c r="F43" i="7"/>
  <c r="F42" i="7"/>
  <c r="F41" i="7"/>
  <c r="F40" i="7"/>
  <c r="F38" i="7"/>
  <c r="F37" i="7"/>
  <c r="F36" i="7"/>
  <c r="F35" i="7"/>
  <c r="F34" i="7"/>
  <c r="F32" i="7"/>
  <c r="F31" i="7"/>
  <c r="F30" i="7"/>
  <c r="F29" i="7"/>
  <c r="F28" i="7"/>
  <c r="F26" i="7"/>
  <c r="F25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25" i="50" l="1"/>
  <c r="J25" i="50"/>
  <c r="K49" i="6"/>
  <c r="K48" i="6"/>
  <c r="K47" i="6"/>
  <c r="K46" i="6"/>
  <c r="K44" i="6"/>
  <c r="K43" i="6"/>
  <c r="K42" i="6"/>
  <c r="K41" i="6"/>
  <c r="K40" i="6"/>
  <c r="K38" i="6"/>
  <c r="K37" i="6"/>
  <c r="K36" i="6"/>
  <c r="K35" i="6"/>
  <c r="K34" i="6"/>
  <c r="K32" i="6"/>
  <c r="K31" i="6"/>
  <c r="K30" i="6"/>
  <c r="K29" i="6"/>
  <c r="K28" i="6"/>
  <c r="K26" i="6"/>
  <c r="K25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H49" i="6"/>
  <c r="H48" i="6"/>
  <c r="H47" i="6"/>
  <c r="H46" i="6"/>
  <c r="H44" i="6"/>
  <c r="H43" i="6"/>
  <c r="H42" i="6"/>
  <c r="H41" i="6"/>
  <c r="H40" i="6"/>
  <c r="H38" i="6"/>
  <c r="H37" i="6"/>
  <c r="H36" i="6"/>
  <c r="H35" i="6"/>
  <c r="H34" i="6"/>
  <c r="H32" i="6"/>
  <c r="H31" i="6"/>
  <c r="H30" i="6"/>
  <c r="H29" i="6"/>
  <c r="H28" i="6"/>
  <c r="H26" i="6"/>
  <c r="H25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E49" i="6"/>
  <c r="E48" i="6"/>
  <c r="E47" i="6"/>
  <c r="E46" i="6"/>
  <c r="E44" i="6"/>
  <c r="E43" i="6"/>
  <c r="E42" i="6"/>
  <c r="E41" i="6"/>
  <c r="E40" i="6"/>
  <c r="E38" i="6"/>
  <c r="E37" i="6"/>
  <c r="E36" i="6"/>
  <c r="E35" i="6"/>
  <c r="E34" i="6"/>
  <c r="E32" i="6"/>
  <c r="E31" i="6"/>
  <c r="E30" i="6"/>
  <c r="E29" i="6"/>
  <c r="E28" i="6"/>
  <c r="E26" i="6"/>
  <c r="E25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K25" i="50" l="1"/>
  <c r="M25" i="50" s="1"/>
  <c r="D55" i="23" l="1"/>
  <c r="H55" i="23"/>
  <c r="C55" i="23"/>
  <c r="D54" i="23"/>
  <c r="H54" i="23"/>
  <c r="C54" i="23"/>
  <c r="D53" i="23"/>
  <c r="H53" i="23"/>
  <c r="C53" i="23"/>
  <c r="D52" i="23"/>
  <c r="H52" i="23"/>
  <c r="C52" i="23"/>
  <c r="J49" i="23"/>
  <c r="E49" i="23"/>
  <c r="G49" i="23" s="1"/>
  <c r="I55" i="51"/>
  <c r="H55" i="51"/>
  <c r="G55" i="51"/>
  <c r="C55" i="51"/>
  <c r="I54" i="51"/>
  <c r="H54" i="51"/>
  <c r="G54" i="51"/>
  <c r="C54" i="51"/>
  <c r="I53" i="51"/>
  <c r="H53" i="51"/>
  <c r="G53" i="51"/>
  <c r="D53" i="51"/>
  <c r="C53" i="51"/>
  <c r="I52" i="51"/>
  <c r="H52" i="51"/>
  <c r="G52" i="51"/>
  <c r="D52" i="51"/>
  <c r="C52" i="51"/>
  <c r="J49" i="51"/>
  <c r="F49" i="51"/>
  <c r="G55" i="50"/>
  <c r="C55" i="50"/>
  <c r="G54" i="50"/>
  <c r="C54" i="50"/>
  <c r="G53" i="50"/>
  <c r="C53" i="50"/>
  <c r="L52" i="50"/>
  <c r="G52" i="50"/>
  <c r="C52" i="50"/>
  <c r="J49" i="50"/>
  <c r="F49" i="50"/>
  <c r="G55" i="20"/>
  <c r="D55" i="20"/>
  <c r="E55" i="20"/>
  <c r="F55" i="20"/>
  <c r="C55" i="20"/>
  <c r="D54" i="20"/>
  <c r="E54" i="20"/>
  <c r="F54" i="20"/>
  <c r="G54" i="20"/>
  <c r="C54" i="20"/>
  <c r="D53" i="20"/>
  <c r="E53" i="20"/>
  <c r="F53" i="20"/>
  <c r="G53" i="20"/>
  <c r="C53" i="20"/>
  <c r="D52" i="20"/>
  <c r="E52" i="20"/>
  <c r="F52" i="20"/>
  <c r="G52" i="20"/>
  <c r="C52" i="20"/>
  <c r="D55" i="19"/>
  <c r="E55" i="19"/>
  <c r="F55" i="19"/>
  <c r="G55" i="19"/>
  <c r="H55" i="19"/>
  <c r="I55" i="19"/>
  <c r="J55" i="19"/>
  <c r="K55" i="19"/>
  <c r="C55" i="19"/>
  <c r="D54" i="19"/>
  <c r="E54" i="19"/>
  <c r="F54" i="19"/>
  <c r="G54" i="19"/>
  <c r="H54" i="19"/>
  <c r="I54" i="19"/>
  <c r="J54" i="19"/>
  <c r="K54" i="19"/>
  <c r="C54" i="19"/>
  <c r="D53" i="19"/>
  <c r="E53" i="19"/>
  <c r="F53" i="19"/>
  <c r="G53" i="19"/>
  <c r="H53" i="19"/>
  <c r="I53" i="19"/>
  <c r="J53" i="19"/>
  <c r="K53" i="19"/>
  <c r="C53" i="19"/>
  <c r="D52" i="19"/>
  <c r="E52" i="19"/>
  <c r="F52" i="19"/>
  <c r="G52" i="19"/>
  <c r="H52" i="19"/>
  <c r="I52" i="19"/>
  <c r="J52" i="19"/>
  <c r="K52" i="19"/>
  <c r="C52" i="19"/>
  <c r="D55" i="18"/>
  <c r="E55" i="18"/>
  <c r="F55" i="18"/>
  <c r="G55" i="18"/>
  <c r="H55" i="18"/>
  <c r="C55" i="18"/>
  <c r="D54" i="18"/>
  <c r="E54" i="18"/>
  <c r="F54" i="18"/>
  <c r="G54" i="18"/>
  <c r="H54" i="18"/>
  <c r="C54" i="18"/>
  <c r="G53" i="18"/>
  <c r="D53" i="18"/>
  <c r="E53" i="18"/>
  <c r="F53" i="18"/>
  <c r="H53" i="18"/>
  <c r="C53" i="18"/>
  <c r="D52" i="18"/>
  <c r="E52" i="18"/>
  <c r="F52" i="18"/>
  <c r="G52" i="18"/>
  <c r="H52" i="18"/>
  <c r="C52" i="18"/>
  <c r="D55" i="17"/>
  <c r="E55" i="17"/>
  <c r="F55" i="17"/>
  <c r="G55" i="17"/>
  <c r="H55" i="17"/>
  <c r="I55" i="17"/>
  <c r="J55" i="17"/>
  <c r="C55" i="17"/>
  <c r="D54" i="17"/>
  <c r="E54" i="17"/>
  <c r="F54" i="17"/>
  <c r="G54" i="17"/>
  <c r="H54" i="17"/>
  <c r="I54" i="17"/>
  <c r="J54" i="17"/>
  <c r="C54" i="17"/>
  <c r="D53" i="17"/>
  <c r="E53" i="17"/>
  <c r="F53" i="17"/>
  <c r="G53" i="17"/>
  <c r="H53" i="17"/>
  <c r="I53" i="17"/>
  <c r="J53" i="17"/>
  <c r="C53" i="17"/>
  <c r="D52" i="17"/>
  <c r="E52" i="17"/>
  <c r="F52" i="17"/>
  <c r="G52" i="17"/>
  <c r="H52" i="17"/>
  <c r="I52" i="17"/>
  <c r="J52" i="17"/>
  <c r="C52" i="17"/>
  <c r="D55" i="16"/>
  <c r="E55" i="16"/>
  <c r="F55" i="16"/>
  <c r="G55" i="16"/>
  <c r="H55" i="16"/>
  <c r="C55" i="16"/>
  <c r="D54" i="16"/>
  <c r="E54" i="16"/>
  <c r="F54" i="16"/>
  <c r="G54" i="16"/>
  <c r="H54" i="16"/>
  <c r="C54" i="16"/>
  <c r="D53" i="16"/>
  <c r="E53" i="16"/>
  <c r="F53" i="16"/>
  <c r="G53" i="16"/>
  <c r="H53" i="16"/>
  <c r="C53" i="16"/>
  <c r="D52" i="16"/>
  <c r="E52" i="16"/>
  <c r="F52" i="16"/>
  <c r="G52" i="16"/>
  <c r="H52" i="16"/>
  <c r="C52" i="16"/>
  <c r="D55" i="15"/>
  <c r="E55" i="15"/>
  <c r="F55" i="15"/>
  <c r="G55" i="15"/>
  <c r="H55" i="15"/>
  <c r="C55" i="15"/>
  <c r="D54" i="15"/>
  <c r="E54" i="15"/>
  <c r="F54" i="15"/>
  <c r="G54" i="15"/>
  <c r="H54" i="15"/>
  <c r="C54" i="15"/>
  <c r="D53" i="15"/>
  <c r="E53" i="15"/>
  <c r="F53" i="15"/>
  <c r="G53" i="15"/>
  <c r="H53" i="15"/>
  <c r="C53" i="15"/>
  <c r="D52" i="15"/>
  <c r="E52" i="15"/>
  <c r="F52" i="15"/>
  <c r="G52" i="15"/>
  <c r="H52" i="15"/>
  <c r="C52" i="15"/>
  <c r="D55" i="14"/>
  <c r="E55" i="14"/>
  <c r="F55" i="14"/>
  <c r="G55" i="14"/>
  <c r="H55" i="14"/>
  <c r="C55" i="14"/>
  <c r="D54" i="14"/>
  <c r="E54" i="14"/>
  <c r="F54" i="14"/>
  <c r="G54" i="14"/>
  <c r="H54" i="14"/>
  <c r="C54" i="14"/>
  <c r="D53" i="14"/>
  <c r="E53" i="14"/>
  <c r="F53" i="14"/>
  <c r="G53" i="14"/>
  <c r="H53" i="14"/>
  <c r="C53" i="14"/>
  <c r="D52" i="14"/>
  <c r="E52" i="14"/>
  <c r="F52" i="14"/>
  <c r="G52" i="14"/>
  <c r="H52" i="14"/>
  <c r="C52" i="14"/>
  <c r="M55" i="13"/>
  <c r="D55" i="13"/>
  <c r="F55" i="13"/>
  <c r="G55" i="13"/>
  <c r="I55" i="13"/>
  <c r="J55" i="13"/>
  <c r="L55" i="13"/>
  <c r="C55" i="13"/>
  <c r="M54" i="13"/>
  <c r="D54" i="13"/>
  <c r="F54" i="13"/>
  <c r="G54" i="13"/>
  <c r="I54" i="13"/>
  <c r="J54" i="13"/>
  <c r="L54" i="13"/>
  <c r="C54" i="13"/>
  <c r="D53" i="13"/>
  <c r="F53" i="13"/>
  <c r="G53" i="13"/>
  <c r="I53" i="13"/>
  <c r="J53" i="13"/>
  <c r="L53" i="13"/>
  <c r="M53" i="13"/>
  <c r="C53" i="13"/>
  <c r="D52" i="13"/>
  <c r="F52" i="13"/>
  <c r="G52" i="13"/>
  <c r="I52" i="13"/>
  <c r="J52" i="13"/>
  <c r="L52" i="13"/>
  <c r="M52" i="13"/>
  <c r="C52" i="13"/>
  <c r="D55" i="12"/>
  <c r="E55" i="12"/>
  <c r="F55" i="12"/>
  <c r="C55" i="12"/>
  <c r="D54" i="12"/>
  <c r="E54" i="12"/>
  <c r="F54" i="12"/>
  <c r="C54" i="12"/>
  <c r="D53" i="12"/>
  <c r="E53" i="12"/>
  <c r="F53" i="12"/>
  <c r="C53" i="12"/>
  <c r="E52" i="12"/>
  <c r="F52" i="12"/>
  <c r="D52" i="12"/>
  <c r="C52" i="12"/>
  <c r="D55" i="11"/>
  <c r="F55" i="11"/>
  <c r="G55" i="11"/>
  <c r="I55" i="11"/>
  <c r="J55" i="11"/>
  <c r="C55" i="11"/>
  <c r="D54" i="11"/>
  <c r="F54" i="11"/>
  <c r="G54" i="11"/>
  <c r="I54" i="11"/>
  <c r="J54" i="11"/>
  <c r="C54" i="11"/>
  <c r="D53" i="11"/>
  <c r="F53" i="11"/>
  <c r="G53" i="11"/>
  <c r="I53" i="11"/>
  <c r="J53" i="11"/>
  <c r="C53" i="11"/>
  <c r="D52" i="11"/>
  <c r="F52" i="11"/>
  <c r="G52" i="11"/>
  <c r="I52" i="11"/>
  <c r="J52" i="11"/>
  <c r="C52" i="11"/>
  <c r="D55" i="10"/>
  <c r="E55" i="10"/>
  <c r="F55" i="10"/>
  <c r="G55" i="10"/>
  <c r="H55" i="10"/>
  <c r="C55" i="10"/>
  <c r="D54" i="10"/>
  <c r="E54" i="10"/>
  <c r="F54" i="10"/>
  <c r="G54" i="10"/>
  <c r="H54" i="10"/>
  <c r="C54" i="10"/>
  <c r="D53" i="10"/>
  <c r="E53" i="10"/>
  <c r="F53" i="10"/>
  <c r="G53" i="10"/>
  <c r="H53" i="10"/>
  <c r="C53" i="10"/>
  <c r="D52" i="10"/>
  <c r="E52" i="10"/>
  <c r="F52" i="10"/>
  <c r="G52" i="10"/>
  <c r="H52" i="10"/>
  <c r="C52" i="10"/>
  <c r="D55" i="9"/>
  <c r="E55" i="9"/>
  <c r="F55" i="9"/>
  <c r="G55" i="9"/>
  <c r="H55" i="9"/>
  <c r="C55" i="9"/>
  <c r="D54" i="9"/>
  <c r="E54" i="9"/>
  <c r="F54" i="9"/>
  <c r="G54" i="9"/>
  <c r="H54" i="9"/>
  <c r="C54" i="9"/>
  <c r="D53" i="9"/>
  <c r="E53" i="9"/>
  <c r="F53" i="9"/>
  <c r="G53" i="9"/>
  <c r="H53" i="9"/>
  <c r="C53" i="9"/>
  <c r="D52" i="9"/>
  <c r="E52" i="9"/>
  <c r="F52" i="9"/>
  <c r="G52" i="9"/>
  <c r="H52" i="9"/>
  <c r="C52" i="9"/>
  <c r="D55" i="8"/>
  <c r="E55" i="8"/>
  <c r="F55" i="8"/>
  <c r="G55" i="8"/>
  <c r="C55" i="8"/>
  <c r="D54" i="8"/>
  <c r="E54" i="8"/>
  <c r="F54" i="8"/>
  <c r="G54" i="8"/>
  <c r="C54" i="8"/>
  <c r="D53" i="8"/>
  <c r="E53" i="8"/>
  <c r="F53" i="8"/>
  <c r="G53" i="8"/>
  <c r="C53" i="8"/>
  <c r="D52" i="8"/>
  <c r="E52" i="8"/>
  <c r="F52" i="8"/>
  <c r="G52" i="8"/>
  <c r="C52" i="8"/>
  <c r="D55" i="7"/>
  <c r="E55" i="7"/>
  <c r="F55" i="7"/>
  <c r="G55" i="7"/>
  <c r="H55" i="7"/>
  <c r="I55" i="7"/>
  <c r="J55" i="7"/>
  <c r="C55" i="7"/>
  <c r="D54" i="7"/>
  <c r="E54" i="7"/>
  <c r="F54" i="7"/>
  <c r="G54" i="7"/>
  <c r="H54" i="7"/>
  <c r="I54" i="7"/>
  <c r="J54" i="7"/>
  <c r="C54" i="7"/>
  <c r="D53" i="7"/>
  <c r="E53" i="7"/>
  <c r="F53" i="7"/>
  <c r="G53" i="7"/>
  <c r="H53" i="7"/>
  <c r="I53" i="7"/>
  <c r="J53" i="7"/>
  <c r="C53" i="7"/>
  <c r="J52" i="7"/>
  <c r="D52" i="7"/>
  <c r="E52" i="7"/>
  <c r="F52" i="7"/>
  <c r="G52" i="7"/>
  <c r="H52" i="7"/>
  <c r="I52" i="7"/>
  <c r="C52" i="7"/>
  <c r="K49" i="51" l="1"/>
  <c r="K49" i="23"/>
  <c r="K49" i="50"/>
  <c r="M49" i="50" s="1"/>
  <c r="D55" i="6"/>
  <c r="F55" i="6"/>
  <c r="G55" i="6"/>
  <c r="I55" i="6"/>
  <c r="J55" i="6"/>
  <c r="C55" i="6"/>
  <c r="D54" i="6"/>
  <c r="F54" i="6"/>
  <c r="G54" i="6"/>
  <c r="I54" i="6"/>
  <c r="J54" i="6"/>
  <c r="C54" i="6"/>
  <c r="D53" i="6"/>
  <c r="F53" i="6"/>
  <c r="G53" i="6"/>
  <c r="I53" i="6"/>
  <c r="J53" i="6"/>
  <c r="C53" i="6"/>
  <c r="D52" i="6"/>
  <c r="F52" i="6"/>
  <c r="G52" i="6"/>
  <c r="I52" i="6"/>
  <c r="J52" i="6"/>
  <c r="C52" i="6"/>
  <c r="D55" i="5"/>
  <c r="E55" i="5"/>
  <c r="F55" i="5"/>
  <c r="G55" i="5"/>
  <c r="H55" i="5"/>
  <c r="C55" i="5"/>
  <c r="D54" i="5"/>
  <c r="E54" i="5"/>
  <c r="F54" i="5"/>
  <c r="G54" i="5"/>
  <c r="H54" i="5"/>
  <c r="C54" i="5"/>
  <c r="D53" i="5"/>
  <c r="E53" i="5"/>
  <c r="F53" i="5"/>
  <c r="G53" i="5"/>
  <c r="H53" i="5"/>
  <c r="C53" i="5"/>
  <c r="D52" i="5"/>
  <c r="E52" i="5"/>
  <c r="F52" i="5"/>
  <c r="G52" i="5"/>
  <c r="H52" i="5"/>
  <c r="C52" i="5"/>
  <c r="J10" i="50" l="1"/>
  <c r="K10" i="50" s="1"/>
  <c r="F10" i="50"/>
  <c r="J10" i="51"/>
  <c r="J48" i="51"/>
  <c r="F48" i="51"/>
  <c r="J47" i="51"/>
  <c r="F47" i="51"/>
  <c r="J46" i="51"/>
  <c r="F46" i="51"/>
  <c r="J44" i="51"/>
  <c r="F44" i="51"/>
  <c r="J43" i="51"/>
  <c r="F43" i="51"/>
  <c r="J42" i="51"/>
  <c r="F42" i="51"/>
  <c r="J41" i="51"/>
  <c r="F41" i="51"/>
  <c r="J40" i="51"/>
  <c r="F40" i="51"/>
  <c r="J38" i="51"/>
  <c r="F38" i="51"/>
  <c r="J37" i="51"/>
  <c r="F37" i="51"/>
  <c r="J36" i="51"/>
  <c r="F36" i="51"/>
  <c r="J35" i="51"/>
  <c r="F35" i="51"/>
  <c r="J34" i="51"/>
  <c r="F34" i="51"/>
  <c r="J32" i="51"/>
  <c r="F32" i="51"/>
  <c r="J31" i="51"/>
  <c r="F31" i="51"/>
  <c r="J30" i="51"/>
  <c r="F30" i="51"/>
  <c r="J29" i="51"/>
  <c r="F29" i="51"/>
  <c r="J28" i="51"/>
  <c r="F28" i="51"/>
  <c r="J26" i="51"/>
  <c r="F26" i="51"/>
  <c r="J25" i="51"/>
  <c r="F25" i="51"/>
  <c r="J22" i="51"/>
  <c r="F22" i="51"/>
  <c r="J21" i="51"/>
  <c r="F21" i="51"/>
  <c r="J20" i="51"/>
  <c r="F20" i="51"/>
  <c r="J19" i="51"/>
  <c r="F19" i="51"/>
  <c r="J18" i="51"/>
  <c r="F18" i="51"/>
  <c r="J17" i="51"/>
  <c r="F17" i="51"/>
  <c r="J16" i="51"/>
  <c r="F16" i="51"/>
  <c r="J15" i="51"/>
  <c r="F15" i="51"/>
  <c r="J14" i="51"/>
  <c r="F14" i="51"/>
  <c r="J13" i="51"/>
  <c r="F13" i="51"/>
  <c r="J12" i="51"/>
  <c r="F12" i="51"/>
  <c r="J11" i="51"/>
  <c r="F11" i="51"/>
  <c r="J48" i="50"/>
  <c r="F48" i="50"/>
  <c r="J47" i="50"/>
  <c r="F47" i="50"/>
  <c r="J46" i="50"/>
  <c r="F46" i="50"/>
  <c r="J44" i="50"/>
  <c r="F44" i="50"/>
  <c r="J43" i="50"/>
  <c r="F43" i="50"/>
  <c r="J42" i="50"/>
  <c r="F42" i="50"/>
  <c r="J41" i="50"/>
  <c r="F41" i="50"/>
  <c r="J40" i="50"/>
  <c r="F40" i="50"/>
  <c r="J38" i="50"/>
  <c r="F38" i="50"/>
  <c r="J37" i="50"/>
  <c r="F37" i="50"/>
  <c r="J36" i="50"/>
  <c r="F36" i="50"/>
  <c r="J35" i="50"/>
  <c r="F35" i="50"/>
  <c r="J34" i="50"/>
  <c r="F34" i="50"/>
  <c r="J32" i="50"/>
  <c r="K32" i="50" s="1"/>
  <c r="M32" i="50" s="1"/>
  <c r="F32" i="50"/>
  <c r="J31" i="50"/>
  <c r="F31" i="50"/>
  <c r="J30" i="50"/>
  <c r="F30" i="50"/>
  <c r="J29" i="50"/>
  <c r="F29" i="50"/>
  <c r="J28" i="50"/>
  <c r="F28" i="50"/>
  <c r="J26" i="50"/>
  <c r="F26" i="50"/>
  <c r="J22" i="50"/>
  <c r="F22" i="50"/>
  <c r="J21" i="50"/>
  <c r="F21" i="50"/>
  <c r="J20" i="50"/>
  <c r="F20" i="50"/>
  <c r="J19" i="50"/>
  <c r="F19" i="50"/>
  <c r="J18" i="50"/>
  <c r="F18" i="50"/>
  <c r="J17" i="50"/>
  <c r="F17" i="50"/>
  <c r="J16" i="50"/>
  <c r="F16" i="50"/>
  <c r="J15" i="50"/>
  <c r="F15" i="50"/>
  <c r="J14" i="50"/>
  <c r="F14" i="50"/>
  <c r="J13" i="50"/>
  <c r="F13" i="50"/>
  <c r="J12" i="50"/>
  <c r="F12" i="50"/>
  <c r="J11" i="50"/>
  <c r="F11" i="50"/>
  <c r="J48" i="23"/>
  <c r="E48" i="23"/>
  <c r="E47" i="23"/>
  <c r="E46" i="23"/>
  <c r="E44" i="23"/>
  <c r="E43" i="23"/>
  <c r="E42" i="23"/>
  <c r="E41" i="23"/>
  <c r="E40" i="23"/>
  <c r="E38" i="23"/>
  <c r="E37" i="23"/>
  <c r="E36" i="23"/>
  <c r="E35" i="23"/>
  <c r="E34" i="23"/>
  <c r="E32" i="23"/>
  <c r="E31" i="23"/>
  <c r="E30" i="23"/>
  <c r="E29" i="23"/>
  <c r="E28" i="23"/>
  <c r="E26" i="23"/>
  <c r="E25" i="23"/>
  <c r="E22" i="23"/>
  <c r="E21" i="23"/>
  <c r="E20" i="23"/>
  <c r="E19" i="23"/>
  <c r="E18" i="23"/>
  <c r="E17" i="23"/>
  <c r="E16" i="23"/>
  <c r="E15" i="23"/>
  <c r="E14" i="23"/>
  <c r="E13" i="23"/>
  <c r="E12" i="23"/>
  <c r="E11" i="23"/>
  <c r="E10" i="23"/>
  <c r="J46" i="23"/>
  <c r="J42" i="23"/>
  <c r="J41" i="23"/>
  <c r="J40" i="23"/>
  <c r="J38" i="23"/>
  <c r="G37" i="23"/>
  <c r="J36" i="23"/>
  <c r="J35" i="23"/>
  <c r="J32" i="23"/>
  <c r="J31" i="23"/>
  <c r="J30" i="23"/>
  <c r="J29" i="23"/>
  <c r="J26" i="23"/>
  <c r="J20" i="23"/>
  <c r="J17" i="23"/>
  <c r="J16" i="23"/>
  <c r="J13" i="23"/>
  <c r="J12" i="23"/>
  <c r="J11" i="23"/>
  <c r="K11" i="51" l="1"/>
  <c r="K15" i="50"/>
  <c r="M15" i="50" s="1"/>
  <c r="K43" i="50"/>
  <c r="M43" i="50" s="1"/>
  <c r="K48" i="50"/>
  <c r="M48" i="50" s="1"/>
  <c r="K14" i="51"/>
  <c r="K18" i="51"/>
  <c r="K20" i="50"/>
  <c r="M20" i="50" s="1"/>
  <c r="K13" i="51"/>
  <c r="K14" i="50"/>
  <c r="M14" i="50" s="1"/>
  <c r="K16" i="51"/>
  <c r="K16" i="50"/>
  <c r="M16" i="50" s="1"/>
  <c r="K17" i="51"/>
  <c r="K19" i="51"/>
  <c r="J47" i="23"/>
  <c r="K11" i="50"/>
  <c r="M11" i="50" s="1"/>
  <c r="K42" i="51"/>
  <c r="G18" i="23"/>
  <c r="K26" i="51"/>
  <c r="K31" i="51"/>
  <c r="K36" i="51"/>
  <c r="K41" i="51"/>
  <c r="K48" i="51"/>
  <c r="K46" i="51"/>
  <c r="K28" i="51"/>
  <c r="K32" i="51"/>
  <c r="K37" i="51"/>
  <c r="K38" i="51"/>
  <c r="K47" i="51"/>
  <c r="K30" i="51"/>
  <c r="K26" i="50"/>
  <c r="M26" i="50" s="1"/>
  <c r="K31" i="50"/>
  <c r="M31" i="50" s="1"/>
  <c r="K41" i="50"/>
  <c r="M41" i="50" s="1"/>
  <c r="K46" i="50"/>
  <c r="M46" i="50" s="1"/>
  <c r="K37" i="50"/>
  <c r="M37" i="50" s="1"/>
  <c r="K28" i="50"/>
  <c r="M28" i="50" s="1"/>
  <c r="K47" i="50"/>
  <c r="M47" i="50" s="1"/>
  <c r="K35" i="50"/>
  <c r="M35" i="50" s="1"/>
  <c r="K40" i="50"/>
  <c r="M40" i="50" s="1"/>
  <c r="K55" i="50"/>
  <c r="J53" i="50"/>
  <c r="J53" i="51"/>
  <c r="J54" i="51"/>
  <c r="J55" i="51"/>
  <c r="J22" i="23"/>
  <c r="J19" i="23"/>
  <c r="E53" i="23"/>
  <c r="F55" i="50"/>
  <c r="F54" i="50"/>
  <c r="K25" i="51"/>
  <c r="F54" i="51"/>
  <c r="F55" i="51"/>
  <c r="K40" i="51"/>
  <c r="K44" i="51"/>
  <c r="J37" i="23"/>
  <c r="K37" i="23" s="1"/>
  <c r="K22" i="50"/>
  <c r="K53" i="50" s="1"/>
  <c r="K12" i="50"/>
  <c r="M12" i="50" s="1"/>
  <c r="K12" i="51"/>
  <c r="K20" i="51"/>
  <c r="E55" i="23"/>
  <c r="E54" i="23"/>
  <c r="E52" i="23"/>
  <c r="K10" i="51"/>
  <c r="J52" i="51"/>
  <c r="K13" i="50"/>
  <c r="M13" i="50" s="1"/>
  <c r="K17" i="50"/>
  <c r="M17" i="50" s="1"/>
  <c r="K21" i="50"/>
  <c r="M21" i="50" s="1"/>
  <c r="K42" i="50"/>
  <c r="M42" i="50" s="1"/>
  <c r="F52" i="50"/>
  <c r="J54" i="50"/>
  <c r="J55" i="50"/>
  <c r="J15" i="23"/>
  <c r="F53" i="50"/>
  <c r="F53" i="51"/>
  <c r="F52" i="51"/>
  <c r="K34" i="51"/>
  <c r="K43" i="51"/>
  <c r="J52" i="50"/>
  <c r="G22" i="23"/>
  <c r="J25" i="23"/>
  <c r="F55" i="23"/>
  <c r="J44" i="23"/>
  <c r="G41" i="23"/>
  <c r="K41" i="23" s="1"/>
  <c r="G25" i="23"/>
  <c r="G40" i="23"/>
  <c r="K40" i="23" s="1"/>
  <c r="J14" i="23"/>
  <c r="G30" i="23"/>
  <c r="K30" i="23" s="1"/>
  <c r="G10" i="23"/>
  <c r="J10" i="23"/>
  <c r="G38" i="23"/>
  <c r="K38" i="23" s="1"/>
  <c r="G13" i="23"/>
  <c r="K13" i="23" s="1"/>
  <c r="G46" i="23"/>
  <c r="K46" i="23" s="1"/>
  <c r="G44" i="23"/>
  <c r="G12" i="23"/>
  <c r="K12" i="23" s="1"/>
  <c r="G29" i="23"/>
  <c r="K29" i="23" s="1"/>
  <c r="G43" i="23"/>
  <c r="G28" i="23"/>
  <c r="G31" i="23"/>
  <c r="K31" i="23" s="1"/>
  <c r="G17" i="23"/>
  <c r="K17" i="23" s="1"/>
  <c r="G47" i="23"/>
  <c r="K47" i="23" s="1"/>
  <c r="G26" i="23"/>
  <c r="K26" i="23" s="1"/>
  <c r="G34" i="23"/>
  <c r="G15" i="23"/>
  <c r="K15" i="23" s="1"/>
  <c r="G19" i="23"/>
  <c r="G36" i="23"/>
  <c r="K36" i="23" s="1"/>
  <c r="G14" i="23"/>
  <c r="G42" i="23"/>
  <c r="K42" i="23" s="1"/>
  <c r="K35" i="51"/>
  <c r="K15" i="51"/>
  <c r="K29" i="51"/>
  <c r="K19" i="50"/>
  <c r="M19" i="50" s="1"/>
  <c r="K29" i="50"/>
  <c r="M29" i="50" s="1"/>
  <c r="K36" i="50"/>
  <c r="M36" i="50" s="1"/>
  <c r="K30" i="50"/>
  <c r="M30" i="50" s="1"/>
  <c r="K44" i="50"/>
  <c r="M44" i="50" s="1"/>
  <c r="K38" i="50"/>
  <c r="M38" i="50" s="1"/>
  <c r="K18" i="50"/>
  <c r="M18" i="50" s="1"/>
  <c r="K34" i="50"/>
  <c r="M34" i="50" s="1"/>
  <c r="G32" i="23"/>
  <c r="K32" i="23" s="1"/>
  <c r="G16" i="23"/>
  <c r="K16" i="23" s="1"/>
  <c r="G35" i="23"/>
  <c r="K35" i="23" s="1"/>
  <c r="J43" i="23"/>
  <c r="G20" i="23"/>
  <c r="K20" i="23" s="1"/>
  <c r="G48" i="23"/>
  <c r="K48" i="23" s="1"/>
  <c r="G21" i="23"/>
  <c r="G11" i="23"/>
  <c r="K11" i="23" s="1"/>
  <c r="J18" i="23"/>
  <c r="K22" i="51"/>
  <c r="K21" i="51"/>
  <c r="M22" i="50"/>
  <c r="M53" i="50" s="1"/>
  <c r="J34" i="23"/>
  <c r="J28" i="23"/>
  <c r="M10" i="50"/>
  <c r="K19" i="23" l="1"/>
  <c r="F52" i="23"/>
  <c r="K52" i="50"/>
  <c r="I52" i="23"/>
  <c r="K44" i="23"/>
  <c r="K14" i="23"/>
  <c r="K18" i="23"/>
  <c r="K10" i="23"/>
  <c r="K53" i="51"/>
  <c r="K54" i="50"/>
  <c r="K52" i="51"/>
  <c r="M52" i="50"/>
  <c r="K54" i="51"/>
  <c r="K55" i="51"/>
  <c r="M54" i="50"/>
  <c r="M55" i="50"/>
  <c r="F53" i="23"/>
  <c r="I53" i="23"/>
  <c r="I54" i="23"/>
  <c r="J53" i="23"/>
  <c r="I55" i="23"/>
  <c r="F54" i="23"/>
  <c r="G53" i="23"/>
  <c r="J52" i="23"/>
  <c r="G54" i="23"/>
  <c r="G55" i="23"/>
  <c r="G52" i="23"/>
  <c r="K25" i="23"/>
  <c r="J55" i="23"/>
  <c r="J54" i="23"/>
  <c r="K28" i="23"/>
  <c r="K43" i="23"/>
  <c r="K34" i="23"/>
  <c r="K22" i="23"/>
  <c r="J21" i="23"/>
  <c r="K21" i="23" s="1"/>
  <c r="K53" i="23" l="1"/>
  <c r="K55" i="23"/>
  <c r="K54" i="23"/>
  <c r="K52" i="23"/>
</calcChain>
</file>

<file path=xl/sharedStrings.xml><?xml version="1.0" encoding="utf-8"?>
<sst xmlns="http://schemas.openxmlformats.org/spreadsheetml/2006/main" count="488" uniqueCount="141">
  <si>
    <t>Historical</t>
  </si>
  <si>
    <t xml:space="preserve"> </t>
  </si>
  <si>
    <t xml:space="preserve">  </t>
  </si>
  <si>
    <t>FISCAL YEAR</t>
  </si>
  <si>
    <t>Forecast</t>
  </si>
  <si>
    <t>Avg Annual Growth</t>
  </si>
  <si>
    <t>CALENDAR YEAR</t>
  </si>
  <si>
    <t>TABLE 5</t>
  </si>
  <si>
    <r>
      <t>U.S. COMMERCIAL AIR CARRIERS</t>
    </r>
    <r>
      <rPr>
        <b/>
        <vertAlign val="superscript"/>
        <sz val="16"/>
        <rFont val="Calibri"/>
        <family val="2"/>
        <scheme val="minor"/>
      </rPr>
      <t>1</t>
    </r>
  </si>
  <si>
    <t xml:space="preserve">TOTAL SCHEDULED U.S. PASSENGER TRAFFIC </t>
  </si>
  <si>
    <t>REVENUE PASSENGER ENPLANEMENTS (Millions)</t>
  </si>
  <si>
    <t>REVENUE PASSENGER MILES (Billions)</t>
  </si>
  <si>
    <t>DOMESTIC</t>
  </si>
  <si>
    <t>INTERNATIONAL</t>
  </si>
  <si>
    <t>TOTAL</t>
  </si>
  <si>
    <t xml:space="preserve">  DOMESTIC</t>
  </si>
  <si>
    <t xml:space="preserve">INTERNATIONAL </t>
  </si>
  <si>
    <t>Source: Forms 41 and 298-C, U.S. Department of Transportation.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</si>
  <si>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Sum of U.S. Mainline and Regional Air Carriers.</t>
    </r>
  </si>
  <si>
    <t>TABLE 6</t>
  </si>
  <si>
    <t>SCHEDULED PASSENGER CAPACITY, TRAFFIC, AND LOAD FACTORS</t>
  </si>
  <si>
    <t>SYSTEM</t>
  </si>
  <si>
    <t>ASMs (BIL)</t>
  </si>
  <si>
    <t>RPMs (BIL)</t>
  </si>
  <si>
    <t>% LOAD FACTOR</t>
  </si>
  <si>
    <t>TABLE 7</t>
  </si>
  <si>
    <t>TOTAL SCHEDULED U.S. INTERNATIONAL PASSENGER TRAFFIC</t>
  </si>
  <si>
    <t>REVENUE PASSENGER ENPLANEMENTS</t>
  </si>
  <si>
    <t>REVENUE PASSENGER MILES</t>
  </si>
  <si>
    <t>ATLANTIC</t>
  </si>
  <si>
    <t>LATIN AMERICA</t>
  </si>
  <si>
    <t>PACIFIC</t>
  </si>
  <si>
    <t>TOTAL INTERNATIONAL</t>
  </si>
  <si>
    <t>(Mil)</t>
  </si>
  <si>
    <t>(Bil)</t>
  </si>
  <si>
    <t>TABLE 8</t>
  </si>
  <si>
    <t>U.S. AND FOREIGN FLAG CARRIERS</t>
  </si>
  <si>
    <t>TOTAL PASSENGER TRAFFIC TO/FROM THE UNITED STATES</t>
  </si>
  <si>
    <t>TOTAL PASSENGERS BY WORLD TRAVEL AREA (Millions)</t>
  </si>
  <si>
    <t>U.S./CANADA TRANSBORDER</t>
  </si>
  <si>
    <t xml:space="preserve">Source:  US Customs &amp; Border Protection data processed and released by Department of Commerce; </t>
  </si>
  <si>
    <t xml:space="preserve"> data also received from Transport Canada.</t>
  </si>
  <si>
    <t>TABLE 9</t>
  </si>
  <si>
    <r>
      <t>U.S. COMMERCIAL AIR CARRIERS' FORECAST ASSUMPTIONS</t>
    </r>
    <r>
      <rPr>
        <b/>
        <vertAlign val="superscript"/>
        <sz val="16"/>
        <rFont val="Calibri"/>
        <family val="2"/>
        <scheme val="minor"/>
      </rPr>
      <t>1</t>
    </r>
  </si>
  <si>
    <t>SEATS PER AIRCRAFT MILE AND PASSENGER TRIP LENGTH</t>
  </si>
  <si>
    <t>AVERAGE SEATS PER AIRCRAFT MILE</t>
  </si>
  <si>
    <t>AVERAGE PASSENGER TRIP LENGTH</t>
  </si>
  <si>
    <t>DOMESTIC (Seats/Mile)</t>
  </si>
  <si>
    <t>INTERNATIONAL (Seats/Mile)</t>
  </si>
  <si>
    <t>SYSTEM (Seats/Mile)</t>
  </si>
  <si>
    <t>DOMESTIC (Miles)</t>
  </si>
  <si>
    <t>INTERNATIONAL (Miles)</t>
  </si>
  <si>
    <t>SYSTEM (Miles)</t>
  </si>
  <si>
    <t>TABLE 10</t>
  </si>
  <si>
    <t>U. S. MAINLINE AIR CARRIERS</t>
  </si>
  <si>
    <t>SCHEDULED PASSENGER TRAFFIC</t>
  </si>
  <si>
    <t>(Millions)</t>
  </si>
  <si>
    <t>(Billions)</t>
  </si>
  <si>
    <t>Source: Form 41, U.S. Department of Transportation.</t>
  </si>
  <si>
    <t>TABLE 11</t>
  </si>
  <si>
    <t>U.S. MAINLINE AIR CARRIERS</t>
  </si>
  <si>
    <t>Source:  Form 41, U.S. Department of Transportation.</t>
  </si>
  <si>
    <t>TABLE 12</t>
  </si>
  <si>
    <t>SCHEDULED INTERNATIONAL PASSENGER ENPLANEMENTS</t>
  </si>
  <si>
    <t>REVENUE PASSENGER ENPLANEMENTS (MIL)</t>
  </si>
  <si>
    <t>TABLE 13</t>
  </si>
  <si>
    <t>BY INTERNATIONAL TRAVEL REGIONS</t>
  </si>
  <si>
    <t>TABLE 14</t>
  </si>
  <si>
    <t>U.S. MAINLINE AIR CARRIER FORECAST ASSUMPTIONS</t>
  </si>
  <si>
    <t>SEATS PER AIRCRAFT MILE</t>
  </si>
  <si>
    <t>ATLANTIC (Seats/Mile)</t>
  </si>
  <si>
    <t>LATIN AMERICA (Seats/Mile)</t>
  </si>
  <si>
    <t>PACIFIC (Seats/Mile)</t>
  </si>
  <si>
    <t>TOTAL (Seats/Mile)</t>
  </si>
  <si>
    <t>TABLE 15</t>
  </si>
  <si>
    <t>ATLANTIC (Miles)</t>
  </si>
  <si>
    <t>LATIN AMERICA (Miles)</t>
  </si>
  <si>
    <t>PACIFIC (Miles)</t>
  </si>
  <si>
    <t>TOTAL (Miles)</t>
  </si>
  <si>
    <t>TABLE 16</t>
  </si>
  <si>
    <t>PASSENGER YIELDS</t>
  </si>
  <si>
    <t xml:space="preserve">REVENUE PER PASSENGER MILE </t>
  </si>
  <si>
    <t>CURRENT $  (Cents)</t>
  </si>
  <si>
    <t>FY 2021 $  (Cents)</t>
  </si>
  <si>
    <t>TABLE 17</t>
  </si>
  <si>
    <t>INTERNATIONAL PASSENGER YIELDS BY REGION</t>
  </si>
  <si>
    <t>TABLE 18</t>
  </si>
  <si>
    <t>JET FUEL PRICES</t>
  </si>
  <si>
    <t>Source: Form 41, U.S. Department of Transportation</t>
  </si>
  <si>
    <t>TABLE 19</t>
  </si>
  <si>
    <t>U.S. COMMERCIAL AIR CARRIERS</t>
  </si>
  <si>
    <r>
      <t>AIR CARGO REVENUE TON MILES</t>
    </r>
    <r>
      <rPr>
        <b/>
        <vertAlign val="superscript"/>
        <sz val="16"/>
        <rFont val="Calibri"/>
        <family val="2"/>
        <scheme val="minor"/>
      </rPr>
      <t>1, 2, 3</t>
    </r>
  </si>
  <si>
    <t xml:space="preserve">ALL-CARGO CARRIER RTMS        (Millions) </t>
  </si>
  <si>
    <t>PASSENGER CARRIER RTMS     (Millions)</t>
  </si>
  <si>
    <t>TOTAL RTMS                          (Millions)</t>
  </si>
  <si>
    <t>INT'L.</t>
  </si>
  <si>
    <t>Source: Form 41,  U.S. Department of Transportation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</si>
  <si>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Includes freight/express and mail revenue ton miles on mainline air carriers and regionals/commuters.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</si>
  <si>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Domestic figures from 2000 through 2002 exclude Airborne Express, Inc.; international figures for 2003 and beyond include new </t>
    </r>
  </si>
  <si>
    <t xml:space="preserve"> reporting of contract service by U.S. carriers for foreign flag carriers. </t>
  </si>
  <si>
    <r>
      <rPr>
        <vertAlign val="superscript"/>
        <sz val="11"/>
        <rFont val="Calibri"/>
        <family val="2"/>
        <scheme val="minor"/>
      </rPr>
      <t>3</t>
    </r>
    <r>
      <rPr>
        <sz val="11"/>
        <rFont val="Calibri"/>
        <family val="2"/>
        <scheme val="minor"/>
      </rPr>
      <t>Domestic figures from 2003 and beyond include Airborne Express. Inc.</t>
    </r>
  </si>
  <si>
    <t>TABLE 20</t>
  </si>
  <si>
    <r>
      <t xml:space="preserve">  INTERNATIONAL AIR CARGO REVENUE TON MILES BY REGION</t>
    </r>
    <r>
      <rPr>
        <b/>
        <vertAlign val="superscript"/>
        <sz val="16"/>
        <rFont val="Calibri"/>
        <family val="2"/>
        <scheme val="minor"/>
      </rPr>
      <t>1, 2</t>
    </r>
  </si>
  <si>
    <t>OTHER INTERNATIONAL</t>
  </si>
  <si>
    <t>(MILLIONS)</t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</si>
  <si>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Figures for 2003 and beyond include new reporting of contract service by U.S. carriers for foreign flag carriers.</t>
    </r>
  </si>
  <si>
    <t>TABLE 21</t>
  </si>
  <si>
    <t xml:space="preserve">U.S. MAINLINE AIR CARRIERS </t>
  </si>
  <si>
    <t>PASSENGER JET AIRCRAFT</t>
  </si>
  <si>
    <t>Passenger</t>
  </si>
  <si>
    <t>LARGE NARROWBODY</t>
  </si>
  <si>
    <t>LARGE WIDEBODY</t>
  </si>
  <si>
    <t>2 ENGINE</t>
  </si>
  <si>
    <t>3 ENGINE</t>
  </si>
  <si>
    <t>4 ENGINE</t>
  </si>
  <si>
    <t>LARGE JETS</t>
  </si>
  <si>
    <t>REGIONAL JETS</t>
  </si>
  <si>
    <t>TOTAL JETS</t>
  </si>
  <si>
    <t>N.A.</t>
  </si>
  <si>
    <t>Note: N.A. - Not Applicable</t>
  </si>
  <si>
    <t>TABLE 22</t>
  </si>
  <si>
    <t xml:space="preserve"> CARGO JET AIRCRAFT</t>
  </si>
  <si>
    <t>TABLE 23</t>
  </si>
  <si>
    <t>TOTAL JET FUEL AND AVIATION GASOLINE FUEL CONSUMPTION</t>
  </si>
  <si>
    <t>U.S. CIVIL AVIATION AIRCRAFT</t>
  </si>
  <si>
    <t>(Millions of Gallons)</t>
  </si>
  <si>
    <t>JET FUEL</t>
  </si>
  <si>
    <t>AVIATION GASOLINE</t>
  </si>
  <si>
    <r>
      <t>U.S. AIR CARRIERS</t>
    </r>
    <r>
      <rPr>
        <vertAlign val="superscript"/>
        <sz val="12"/>
        <rFont val="Calibri"/>
        <family val="2"/>
        <scheme val="minor"/>
      </rPr>
      <t>1, 2</t>
    </r>
  </si>
  <si>
    <t>GENERAL AVIATION</t>
  </si>
  <si>
    <t>AIR CARRIER</t>
  </si>
  <si>
    <t>TOTAL FUEL CONSUMED</t>
  </si>
  <si>
    <t>Source:  Air carrier jet fuel, Form 41, U.S. Department of Transportation; all others, FAA APO estimates.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</si>
  <si>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Includes both passenger (mainline and regional air carrier) and cargo carriers.</t>
    </r>
  </si>
  <si>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Forecast assumes 1.0% annual improvement in available seat miles per gallon for U.S. Commercial Air Carrier</t>
    </r>
  </si>
  <si>
    <t>2022E</t>
  </si>
  <si>
    <t>2022-23</t>
  </si>
  <si>
    <t>2023-33</t>
  </si>
  <si>
    <t>2023-43</t>
  </si>
  <si>
    <t>2010-22</t>
  </si>
  <si>
    <t>FY 2022 $  (Cents)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</si>
</sst>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#,##0.0"/>
    <numFmt numFmtId="166" formatCode="#,##0.00%"/>
    <numFmt numFmtId="167" formatCode="_-* #,##0.00\ _z_ł_-;\-* #,##0.00\ _z_ł_-;_-* &quot;-&quot;??\ _z_ł_-;_-@_-"/>
    <numFmt numFmtId="168" formatCode="mmmm\ d\,\ yyyy"/>
    <numFmt numFmtId="169" formatCode="General_)"/>
    <numFmt numFmtId="170" formatCode="0.0"/>
    <numFmt numFmtId="171" formatCode="##.0,,"/>
    <numFmt numFmtId="172" formatCode="##.0,"/>
    <numFmt numFmtId="173" formatCode="#,##0.000"/>
  </numFmts>
  <fonts count="9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Verdana"/>
      <family val="2"/>
    </font>
    <font>
      <sz val="1"/>
      <color indexed="9"/>
      <name val="Verdana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  <font>
      <sz val="11"/>
      <color indexed="9"/>
      <name val="Calibri"/>
      <family val="2"/>
    </font>
    <font>
      <sz val="11"/>
      <color theme="0"/>
      <name val="Calibri"/>
      <family val="2"/>
      <scheme val="minor"/>
    </font>
    <font>
      <sz val="12"/>
      <color theme="0"/>
      <name val="Arial"/>
      <family val="2"/>
    </font>
    <font>
      <sz val="11"/>
      <color indexed="20"/>
      <name val="Calibri"/>
      <family val="2"/>
    </font>
    <font>
      <sz val="11"/>
      <color rgb="FF9C0006"/>
      <name val="Calibri"/>
      <family val="2"/>
      <scheme val="minor"/>
    </font>
    <font>
      <sz val="12"/>
      <color rgb="FF9C0006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Calibri"/>
      <family val="2"/>
      <scheme val="minor"/>
    </font>
    <font>
      <b/>
      <sz val="12"/>
      <color rgb="FFFA7D00"/>
      <name val="Arial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Verdana"/>
      <family val="2"/>
    </font>
    <font>
      <sz val="8"/>
      <name val="Arial"/>
      <family val="2"/>
    </font>
    <font>
      <i/>
      <sz val="11"/>
      <color indexed="23"/>
      <name val="Calibri"/>
      <family val="2"/>
    </font>
    <font>
      <i/>
      <sz val="11"/>
      <color rgb="FF7F7F7F"/>
      <name val="Calibri"/>
      <family val="2"/>
      <scheme val="minor"/>
    </font>
    <font>
      <i/>
      <sz val="12"/>
      <color rgb="FF7F7F7F"/>
      <name val="Arial"/>
      <family val="2"/>
    </font>
    <font>
      <u/>
      <sz val="11"/>
      <color rgb="FF004488"/>
      <name val="Calibri"/>
      <family val="2"/>
      <scheme val="minor"/>
    </font>
    <font>
      <sz val="11"/>
      <color indexed="17"/>
      <name val="Calibri"/>
      <family val="2"/>
    </font>
    <font>
      <sz val="11"/>
      <color rgb="FF006100"/>
      <name val="Calibri"/>
      <family val="2"/>
      <scheme val="minor"/>
    </font>
    <font>
      <sz val="12"/>
      <color rgb="FF006100"/>
      <name val="Arial"/>
      <family val="2"/>
    </font>
    <font>
      <b/>
      <sz val="15"/>
      <color indexed="56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</font>
    <font>
      <b/>
      <sz val="11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1"/>
      <color rgb="FF3F3F76"/>
      <name val="Calibri"/>
      <family val="2"/>
      <scheme val="minor"/>
    </font>
    <font>
      <sz val="12"/>
      <color rgb="FF3F3F76"/>
      <name val="Arial"/>
      <family val="2"/>
    </font>
    <font>
      <sz val="11"/>
      <color indexed="52"/>
      <name val="Calibri"/>
      <family val="2"/>
    </font>
    <font>
      <sz val="11"/>
      <color rgb="FFFA7D00"/>
      <name val="Calibri"/>
      <family val="2"/>
      <scheme val="minor"/>
    </font>
    <font>
      <sz val="12"/>
      <color rgb="FFFA7D00"/>
      <name val="Arial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2"/>
      <color rgb="FF9C6500"/>
      <name val="Arial"/>
      <family val="2"/>
    </font>
    <font>
      <sz val="12"/>
      <name val="Times New Roman"/>
      <family val="1"/>
    </font>
    <font>
      <sz val="10"/>
      <name val="Courier"/>
      <family val="3"/>
    </font>
    <font>
      <b/>
      <sz val="11"/>
      <color indexed="63"/>
      <name val="Calibri"/>
      <family val="2"/>
    </font>
    <font>
      <b/>
      <sz val="11"/>
      <color rgb="FF3F3F3F"/>
      <name val="Calibri"/>
      <family val="2"/>
      <scheme val="minor"/>
    </font>
    <font>
      <b/>
      <sz val="12"/>
      <color rgb="FF3F3F3F"/>
      <name val="Arial"/>
      <family val="2"/>
    </font>
    <font>
      <sz val="10"/>
      <color indexed="63"/>
      <name val="Verdana"/>
      <family val="2"/>
    </font>
    <font>
      <b/>
      <sz val="10"/>
      <color indexed="63"/>
      <name val="Arial"/>
      <family val="2"/>
    </font>
    <font>
      <b/>
      <sz val="10"/>
      <color indexed="9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indexed="10"/>
      <name val="Calibri"/>
      <family val="2"/>
    </font>
    <font>
      <sz val="11"/>
      <color rgb="FFFF0000"/>
      <name val="Calibri"/>
      <family val="2"/>
      <scheme val="minor"/>
    </font>
    <font>
      <sz val="12"/>
      <color rgb="FFFF0000"/>
      <name val="Arial"/>
      <family val="2"/>
    </font>
    <font>
      <sz val="11"/>
      <color theme="1"/>
      <name val="verdana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6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FF0000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48">
    <xf numFmtId="0" fontId="0" fillId="0" borderId="0"/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0" fontId="9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166" fontId="8" fillId="0" borderId="0">
      <alignment readingOrder="1"/>
      <protection locked="0"/>
    </xf>
    <xf numFmtId="166" fontId="8" fillId="0" borderId="0">
      <alignment readingOrder="1"/>
      <protection locked="0"/>
    </xf>
    <xf numFmtId="0" fontId="8" fillId="0" borderId="0" applyNumberFormat="0">
      <alignment readingOrder="1"/>
      <protection locked="0"/>
    </xf>
    <xf numFmtId="0" fontId="8" fillId="0" borderId="0" applyNumberFormat="0">
      <alignment readingOrder="1"/>
      <protection locked="0"/>
    </xf>
    <xf numFmtId="4" fontId="8" fillId="0" borderId="0">
      <alignment readingOrder="1"/>
      <protection locked="0"/>
    </xf>
    <xf numFmtId="4" fontId="8" fillId="0" borderId="0">
      <alignment readingOrder="1"/>
      <protection locked="0"/>
    </xf>
    <xf numFmtId="0" fontId="8" fillId="0" borderId="0" applyNumberFormat="0">
      <alignment horizontal="center" readingOrder="1"/>
      <protection locked="0"/>
    </xf>
    <xf numFmtId="4" fontId="8" fillId="0" borderId="0">
      <alignment readingOrder="1"/>
      <protection locked="0"/>
    </xf>
    <xf numFmtId="0" fontId="10" fillId="33" borderId="0" applyNumberFormat="0" applyBorder="0" applyAlignment="0" applyProtection="0"/>
    <xf numFmtId="0" fontId="6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10" fillId="34" borderId="0" applyNumberFormat="0" applyBorder="0" applyAlignment="0" applyProtection="0"/>
    <xf numFmtId="0" fontId="6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10" fillId="35" borderId="0" applyNumberFormat="0" applyBorder="0" applyAlignment="0" applyProtection="0"/>
    <xf numFmtId="0" fontId="6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10" fillId="36" borderId="0" applyNumberFormat="0" applyBorder="0" applyAlignment="0" applyProtection="0"/>
    <xf numFmtId="0" fontId="6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10" fillId="37" borderId="0" applyNumberFormat="0" applyBorder="0" applyAlignment="0" applyProtection="0"/>
    <xf numFmtId="0" fontId="6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10" fillId="38" borderId="0" applyNumberFormat="0" applyBorder="0" applyAlignment="0" applyProtection="0"/>
    <xf numFmtId="0" fontId="6" fillId="30" borderId="0" applyNumberFormat="0" applyBorder="0" applyAlignment="0" applyProtection="0"/>
    <xf numFmtId="0" fontId="11" fillId="30" borderId="0" applyNumberFormat="0" applyBorder="0" applyAlignment="0" applyProtection="0"/>
    <xf numFmtId="0" fontId="11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10" fillId="39" borderId="0" applyNumberFormat="0" applyBorder="0" applyAlignment="0" applyProtection="0"/>
    <xf numFmtId="0" fontId="6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10" fillId="40" borderId="0" applyNumberFormat="0" applyBorder="0" applyAlignment="0" applyProtection="0"/>
    <xf numFmtId="0" fontId="6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10" fillId="41" borderId="0" applyNumberFormat="0" applyBorder="0" applyAlignment="0" applyProtection="0"/>
    <xf numFmtId="0" fontId="6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10" fillId="36" borderId="0" applyNumberFormat="0" applyBorder="0" applyAlignment="0" applyProtection="0"/>
    <xf numFmtId="0" fontId="6" fillId="23" borderId="0" applyNumberFormat="0" applyBorder="0" applyAlignment="0" applyProtection="0"/>
    <xf numFmtId="0" fontId="11" fillId="23" borderId="0" applyNumberFormat="0" applyBorder="0" applyAlignment="0" applyProtection="0"/>
    <xf numFmtId="0" fontId="11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10" fillId="39" borderId="0" applyNumberFormat="0" applyBorder="0" applyAlignment="0" applyProtection="0"/>
    <xf numFmtId="0" fontId="6" fillId="27" borderId="0" applyNumberFormat="0" applyBorder="0" applyAlignment="0" applyProtection="0"/>
    <xf numFmtId="0" fontId="11" fillId="27" borderId="0" applyNumberFormat="0" applyBorder="0" applyAlignment="0" applyProtection="0"/>
    <xf numFmtId="0" fontId="11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10" fillId="42" borderId="0" applyNumberFormat="0" applyBorder="0" applyAlignment="0" applyProtection="0"/>
    <xf numFmtId="0" fontId="6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12" fillId="43" borderId="0" applyNumberFormat="0" applyBorder="0" applyAlignment="0" applyProtection="0"/>
    <xf numFmtId="0" fontId="13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2" fillId="40" borderId="0" applyNumberFormat="0" applyBorder="0" applyAlignment="0" applyProtection="0"/>
    <xf numFmtId="0" fontId="13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2" fillId="41" borderId="0" applyNumberFormat="0" applyBorder="0" applyAlignment="0" applyProtection="0"/>
    <xf numFmtId="0" fontId="13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2" fillId="44" borderId="0" applyNumberFormat="0" applyBorder="0" applyAlignment="0" applyProtection="0"/>
    <xf numFmtId="0" fontId="13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2" fillId="45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2" fillId="46" borderId="0" applyNumberFormat="0" applyBorder="0" applyAlignment="0" applyProtection="0"/>
    <xf numFmtId="0" fontId="13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12" fillId="47" borderId="0" applyNumberFormat="0" applyBorder="0" applyAlignment="0" applyProtection="0"/>
    <xf numFmtId="0" fontId="13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2" fillId="48" borderId="0" applyNumberFormat="0" applyBorder="0" applyAlignment="0" applyProtection="0"/>
    <xf numFmtId="0" fontId="13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2" fillId="49" borderId="0" applyNumberFormat="0" applyBorder="0" applyAlignment="0" applyProtection="0"/>
    <xf numFmtId="0" fontId="13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2" fillId="44" borderId="0" applyNumberFormat="0" applyBorder="0" applyAlignment="0" applyProtection="0"/>
    <xf numFmtId="0" fontId="13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2" fillId="45" borderId="0" applyNumberFormat="0" applyBorder="0" applyAlignment="0" applyProtection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2" fillId="50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5" fillId="34" borderId="0" applyNumberFormat="0" applyBorder="0" applyAlignment="0" applyProtection="0"/>
    <xf numFmtId="0" fontId="16" fillId="3" borderId="0" applyNumberFormat="0" applyBorder="0" applyAlignment="0" applyProtection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51" borderId="10" applyNumberFormat="0" applyAlignment="0" applyProtection="0"/>
    <xf numFmtId="0" fontId="19" fillId="6" borderId="4" applyNumberFormat="0" applyAlignment="0" applyProtection="0"/>
    <xf numFmtId="0" fontId="18" fillId="51" borderId="10" applyNumberFormat="0" applyAlignment="0" applyProtection="0"/>
    <xf numFmtId="0" fontId="20" fillId="6" borderId="4" applyNumberFormat="0" applyAlignment="0" applyProtection="0"/>
    <xf numFmtId="0" fontId="20" fillId="6" borderId="4" applyNumberFormat="0" applyAlignment="0" applyProtection="0"/>
    <xf numFmtId="0" fontId="21" fillId="52" borderId="11" applyNumberFormat="0" applyAlignment="0" applyProtection="0"/>
    <xf numFmtId="0" fontId="22" fillId="7" borderId="7" applyNumberFormat="0" applyAlignment="0" applyProtection="0"/>
    <xf numFmtId="0" fontId="23" fillId="7" borderId="7" applyNumberFormat="0" applyAlignment="0" applyProtection="0"/>
    <xf numFmtId="0" fontId="23" fillId="7" borderId="7" applyNumberFormat="0" applyAlignment="0" applyProtection="0"/>
    <xf numFmtId="38" fontId="2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0" fontId="2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3" fontId="7" fillId="0" borderId="0" applyFill="0" applyBorder="0" applyAlignment="0" applyProtection="0"/>
    <xf numFmtId="44" fontId="7" fillId="0" borderId="0" applyFont="0" applyFill="0" applyBorder="0" applyAlignment="0" applyProtection="0"/>
    <xf numFmtId="5" fontId="7" fillId="0" borderId="0" applyFill="0" applyBorder="0" applyAlignment="0" applyProtection="0"/>
    <xf numFmtId="168" fontId="7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2" fontId="7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35" borderId="0" applyNumberFormat="0" applyBorder="0" applyAlignment="0" applyProtection="0"/>
    <xf numFmtId="0" fontId="34" fillId="2" borderId="0" applyNumberFormat="0" applyBorder="0" applyAlignment="0" applyProtection="0"/>
    <xf numFmtId="0" fontId="35" fillId="2" borderId="0" applyNumberFormat="0" applyBorder="0" applyAlignment="0" applyProtection="0"/>
    <xf numFmtId="0" fontId="35" fillId="2" borderId="0" applyNumberFormat="0" applyBorder="0" applyAlignment="0" applyProtection="0"/>
    <xf numFmtId="0" fontId="36" fillId="0" borderId="12" applyNumberFormat="0" applyFill="0" applyAlignment="0" applyProtection="0"/>
    <xf numFmtId="0" fontId="37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8" fillId="0" borderId="13" applyNumberFormat="0" applyFill="0" applyAlignment="0" applyProtection="0"/>
    <xf numFmtId="0" fontId="39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0" fillId="0" borderId="14" applyNumberFormat="0" applyFill="0" applyAlignment="0" applyProtection="0"/>
    <xf numFmtId="0" fontId="41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/>
    <xf numFmtId="0" fontId="45" fillId="38" borderId="10" applyNumberFormat="0" applyAlignment="0" applyProtection="0"/>
    <xf numFmtId="0" fontId="46" fillId="5" borderId="4" applyNumberFormat="0" applyAlignment="0" applyProtection="0"/>
    <xf numFmtId="0" fontId="45" fillId="38" borderId="10" applyNumberFormat="0" applyAlignment="0" applyProtection="0"/>
    <xf numFmtId="0" fontId="47" fillId="5" borderId="4" applyNumberFormat="0" applyAlignment="0" applyProtection="0"/>
    <xf numFmtId="0" fontId="47" fillId="5" borderId="4" applyNumberFormat="0" applyAlignment="0" applyProtection="0"/>
    <xf numFmtId="0" fontId="48" fillId="0" borderId="15" applyNumberFormat="0" applyFill="0" applyAlignment="0" applyProtection="0"/>
    <xf numFmtId="0" fontId="49" fillId="0" borderId="6" applyNumberFormat="0" applyFill="0" applyAlignment="0" applyProtection="0"/>
    <xf numFmtId="0" fontId="50" fillId="0" borderId="6" applyNumberFormat="0" applyFill="0" applyAlignment="0" applyProtection="0"/>
    <xf numFmtId="0" fontId="50" fillId="0" borderId="6" applyNumberFormat="0" applyFill="0" applyAlignment="0" applyProtection="0"/>
    <xf numFmtId="0" fontId="51" fillId="53" borderId="0" applyNumberFormat="0" applyBorder="0" applyAlignment="0" applyProtection="0"/>
    <xf numFmtId="0" fontId="52" fillId="4" borderId="0" applyNumberFormat="0" applyBorder="0" applyAlignment="0" applyProtection="0"/>
    <xf numFmtId="0" fontId="53" fillId="4" borderId="0" applyNumberFormat="0" applyBorder="0" applyAlignment="0" applyProtection="0"/>
    <xf numFmtId="0" fontId="53" fillId="4" borderId="0" applyNumberFormat="0" applyBorder="0" applyAlignment="0" applyProtection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5" fillId="0" borderId="0"/>
    <xf numFmtId="0" fontId="7" fillId="0" borderId="0"/>
    <xf numFmtId="0" fontId="7" fillId="0" borderId="0"/>
    <xf numFmtId="0" fontId="25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165" fontId="54" fillId="0" borderId="0"/>
    <xf numFmtId="0" fontId="25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54" fillId="0" borderId="0"/>
    <xf numFmtId="0" fontId="27" fillId="0" borderId="0" applyNumberFormat="0" applyFont="0">
      <alignment readingOrder="1"/>
      <protection locked="0"/>
    </xf>
    <xf numFmtId="0" fontId="25" fillId="0" borderId="0"/>
    <xf numFmtId="0" fontId="7" fillId="0" borderId="0"/>
    <xf numFmtId="0" fontId="6" fillId="0" borderId="0"/>
    <xf numFmtId="0" fontId="25" fillId="0" borderId="0"/>
    <xf numFmtId="0" fontId="11" fillId="0" borderId="0"/>
    <xf numFmtId="0" fontId="26" fillId="0" borderId="0"/>
    <xf numFmtId="0" fontId="25" fillId="0" borderId="0"/>
    <xf numFmtId="169" fontId="55" fillId="0" borderId="0"/>
    <xf numFmtId="0" fontId="6" fillId="0" borderId="0"/>
    <xf numFmtId="0" fontId="7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6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28" fillId="54" borderId="16" applyNumberFormat="0" applyFont="0" applyAlignment="0" applyProtection="0"/>
    <xf numFmtId="0" fontId="10" fillId="54" borderId="16" applyNumberFormat="0" applyFont="0" applyAlignment="0" applyProtection="0"/>
    <xf numFmtId="0" fontId="6" fillId="8" borderId="8" applyNumberFormat="0" applyFont="0" applyAlignment="0" applyProtection="0"/>
    <xf numFmtId="0" fontId="10" fillId="54" borderId="16" applyNumberFormat="0" applyFont="0" applyAlignment="0" applyProtection="0"/>
    <xf numFmtId="0" fontId="11" fillId="8" borderId="8" applyNumberFormat="0" applyFont="0" applyAlignment="0" applyProtection="0"/>
    <xf numFmtId="0" fontId="28" fillId="54" borderId="16" applyNumberFormat="0" applyFont="0" applyAlignment="0" applyProtection="0"/>
    <xf numFmtId="0" fontId="11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6" fillId="8" borderId="8" applyNumberFormat="0" applyFont="0" applyAlignment="0" applyProtection="0"/>
    <xf numFmtId="0" fontId="56" fillId="51" borderId="17" applyNumberFormat="0" applyAlignment="0" applyProtection="0"/>
    <xf numFmtId="0" fontId="57" fillId="6" borderId="5" applyNumberFormat="0" applyAlignment="0" applyProtection="0"/>
    <xf numFmtId="0" fontId="56" fillId="51" borderId="17" applyNumberFormat="0" applyAlignment="0" applyProtection="0"/>
    <xf numFmtId="0" fontId="58" fillId="6" borderId="5" applyNumberFormat="0" applyAlignment="0" applyProtection="0"/>
    <xf numFmtId="0" fontId="58" fillId="6" borderId="5" applyNumberFormat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2" fontId="7" fillId="0" borderId="0" applyFill="0" applyBorder="0" applyProtection="0">
      <alignment horizontal="right"/>
    </xf>
    <xf numFmtId="0" fontId="59" fillId="55" borderId="18" applyNumberFormat="0" applyAlignment="0" applyProtection="0"/>
    <xf numFmtId="0" fontId="59" fillId="55" borderId="18" applyNumberFormat="0" applyAlignment="0" applyProtection="0"/>
    <xf numFmtId="0" fontId="59" fillId="55" borderId="18" applyNumberFormat="0" applyAlignment="0" applyProtection="0"/>
    <xf numFmtId="2" fontId="59" fillId="56" borderId="18" applyProtection="0">
      <alignment horizontal="right"/>
    </xf>
    <xf numFmtId="2" fontId="59" fillId="56" borderId="18" applyProtection="0">
      <alignment horizontal="right"/>
    </xf>
    <xf numFmtId="2" fontId="59" fillId="56" borderId="18" applyProtection="0">
      <alignment horizontal="right"/>
    </xf>
    <xf numFmtId="14" fontId="60" fillId="55" borderId="0" applyBorder="0" applyProtection="0">
      <alignment horizontal="left"/>
    </xf>
    <xf numFmtId="170" fontId="8" fillId="57" borderId="18" applyProtection="0">
      <alignment horizontal="right"/>
    </xf>
    <xf numFmtId="170" fontId="8" fillId="57" borderId="18" applyProtection="0">
      <alignment horizontal="right"/>
    </xf>
    <xf numFmtId="170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2" fontId="8" fillId="57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righ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14" fontId="61" fillId="58" borderId="18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2" fillId="55" borderId="18" applyNumberFormat="0" applyProtection="0">
      <alignment horizontal="left"/>
    </xf>
    <xf numFmtId="0" fontId="6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64" fillId="0" borderId="19" applyNumberFormat="0" applyFill="0" applyAlignment="0" applyProtection="0"/>
    <xf numFmtId="0" fontId="65" fillId="0" borderId="9" applyNumberFormat="0" applyFill="0" applyAlignment="0" applyProtection="0"/>
    <xf numFmtId="0" fontId="64" fillId="0" borderId="19" applyNumberFormat="0" applyFill="0" applyAlignment="0" applyProtection="0"/>
    <xf numFmtId="0" fontId="66" fillId="0" borderId="9" applyNumberFormat="0" applyFill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/>
    <xf numFmtId="0" fontId="2" fillId="0" borderId="0" applyNumberFormat="0" applyFill="0" applyBorder="0" applyAlignment="0" applyProtection="0"/>
    <xf numFmtId="0" fontId="37" fillId="0" borderId="1" applyNumberFormat="0" applyFill="0" applyAlignment="0" applyProtection="0"/>
    <xf numFmtId="0" fontId="39" fillId="0" borderId="2" applyNumberFormat="0" applyFill="0" applyAlignment="0" applyProtection="0"/>
    <xf numFmtId="0" fontId="41" fillId="0" borderId="3" applyNumberFormat="0" applyFill="0" applyAlignment="0" applyProtection="0"/>
    <xf numFmtId="0" fontId="41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16" fillId="3" borderId="0" applyNumberFormat="0" applyBorder="0" applyAlignment="0" applyProtection="0"/>
    <xf numFmtId="0" fontId="52" fillId="4" borderId="0" applyNumberFormat="0" applyBorder="0" applyAlignment="0" applyProtection="0"/>
    <xf numFmtId="0" fontId="46" fillId="5" borderId="4" applyNumberFormat="0" applyAlignment="0" applyProtection="0"/>
    <xf numFmtId="0" fontId="57" fillId="6" borderId="5" applyNumberFormat="0" applyAlignment="0" applyProtection="0"/>
    <xf numFmtId="0" fontId="19" fillId="6" borderId="4" applyNumberFormat="0" applyAlignment="0" applyProtection="0"/>
    <xf numFmtId="0" fontId="49" fillId="0" borderId="6" applyNumberFormat="0" applyFill="0" applyAlignment="0" applyProtection="0"/>
    <xf numFmtId="0" fontId="22" fillId="7" borderId="7" applyNumberFormat="0" applyAlignment="0" applyProtection="0"/>
    <xf numFmtId="0" fontId="68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30" fillId="0" borderId="0" applyNumberFormat="0" applyFill="0" applyBorder="0" applyAlignment="0" applyProtection="0"/>
    <xf numFmtId="0" fontId="65" fillId="0" borderId="9" applyNumberFormat="0" applyFill="0" applyAlignment="0" applyProtection="0"/>
    <xf numFmtId="0" fontId="13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13" fillId="32" borderId="0" applyNumberFormat="0" applyBorder="0" applyAlignment="0" applyProtection="0"/>
    <xf numFmtId="0" fontId="27" fillId="0" borderId="0" applyNumberFormat="0" applyFont="0">
      <alignment readingOrder="1"/>
      <protection locked="0"/>
    </xf>
    <xf numFmtId="0" fontId="27" fillId="0" borderId="0" applyNumberFormat="0" applyFont="0">
      <alignment readingOrder="1"/>
      <protection locked="0"/>
    </xf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1" fillId="0" borderId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5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11" fillId="0" borderId="0"/>
    <xf numFmtId="0" fontId="26" fillId="0" borderId="0"/>
    <xf numFmtId="0" fontId="11" fillId="0" borderId="0"/>
    <xf numFmtId="9" fontId="26" fillId="0" borderId="0" applyFont="0" applyFill="0" applyBorder="0" applyAlignment="0" applyProtection="0"/>
  </cellStyleXfs>
  <cellXfs count="396">
    <xf numFmtId="0" fontId="0" fillId="0" borderId="0" xfId="0"/>
    <xf numFmtId="0" fontId="7" fillId="0" borderId="0" xfId="302" applyFont="1" applyFill="1"/>
    <xf numFmtId="0" fontId="1" fillId="0" borderId="0" xfId="0" applyFont="1"/>
    <xf numFmtId="0" fontId="7" fillId="0" borderId="0" xfId="428" applyFont="1"/>
    <xf numFmtId="0" fontId="7" fillId="0" borderId="0" xfId="428" applyFont="1" applyFill="1"/>
    <xf numFmtId="0" fontId="7" fillId="0" borderId="0" xfId="428" applyFont="1" applyFill="1" applyAlignment="1"/>
    <xf numFmtId="0" fontId="72" fillId="0" borderId="0" xfId="0" applyFont="1"/>
    <xf numFmtId="0" fontId="74" fillId="0" borderId="0" xfId="428" applyFont="1" applyBorder="1"/>
    <xf numFmtId="0" fontId="74" fillId="0" borderId="0" xfId="428" applyFont="1" applyBorder="1" applyAlignment="1">
      <alignment horizontal="centerContinuous"/>
    </xf>
    <xf numFmtId="170" fontId="74" fillId="0" borderId="0" xfId="428" applyNumberFormat="1" applyFont="1" applyBorder="1" applyAlignment="1">
      <alignment horizontal="center"/>
    </xf>
    <xf numFmtId="0" fontId="74" fillId="0" borderId="0" xfId="257" applyFont="1" applyBorder="1"/>
    <xf numFmtId="0" fontId="85" fillId="0" borderId="0" xfId="428" applyFont="1" applyFill="1" applyBorder="1"/>
    <xf numFmtId="0" fontId="74" fillId="0" borderId="0" xfId="428" applyFont="1" applyFill="1" applyBorder="1"/>
    <xf numFmtId="0" fontId="73" fillId="0" borderId="0" xfId="428" applyFont="1" applyFill="1" applyBorder="1" applyAlignment="1">
      <alignment horizontal="centerContinuous" wrapText="1"/>
    </xf>
    <xf numFmtId="0" fontId="74" fillId="0" borderId="0" xfId="428" applyFont="1" applyFill="1" applyBorder="1" applyAlignment="1">
      <alignment horizontal="centerContinuous"/>
    </xf>
    <xf numFmtId="0" fontId="75" fillId="0" borderId="0" xfId="428" applyFont="1" applyFill="1" applyBorder="1" applyAlignment="1">
      <alignment horizontal="centerContinuous"/>
    </xf>
    <xf numFmtId="0" fontId="74" fillId="0" borderId="0" xfId="0" applyFont="1" applyBorder="1"/>
    <xf numFmtId="0" fontId="6" fillId="0" borderId="0" xfId="0" applyFont="1" applyFill="1" applyBorder="1"/>
    <xf numFmtId="0" fontId="74" fillId="0" borderId="0" xfId="302" applyFont="1" applyFill="1" applyBorder="1"/>
    <xf numFmtId="0" fontId="6" fillId="0" borderId="0" xfId="0" applyFont="1" applyBorder="1"/>
    <xf numFmtId="0" fontId="6" fillId="0" borderId="0" xfId="0" applyFont="1" applyBorder="1" applyAlignment="1">
      <alignment horizontal="centerContinuous"/>
    </xf>
    <xf numFmtId="0" fontId="73" fillId="0" borderId="0" xfId="428" applyFont="1" applyBorder="1" applyAlignment="1">
      <alignment horizontal="centerContinuous"/>
    </xf>
    <xf numFmtId="0" fontId="75" fillId="0" borderId="0" xfId="428" applyFont="1" applyBorder="1" applyAlignment="1">
      <alignment horizontal="centerContinuous"/>
    </xf>
    <xf numFmtId="0" fontId="76" fillId="0" borderId="0" xfId="428" applyFont="1" applyBorder="1" applyAlignment="1">
      <alignment horizontal="centerContinuous"/>
    </xf>
    <xf numFmtId="0" fontId="81" fillId="0" borderId="0" xfId="428" applyFont="1" applyBorder="1" applyAlignment="1">
      <alignment horizontal="centerContinuous"/>
    </xf>
    <xf numFmtId="0" fontId="74" fillId="0" borderId="0" xfId="428" applyFont="1" applyBorder="1" applyAlignment="1">
      <alignment horizontal="left"/>
    </xf>
    <xf numFmtId="0" fontId="84" fillId="0" borderId="0" xfId="260" applyFont="1" applyBorder="1"/>
    <xf numFmtId="164" fontId="6" fillId="0" borderId="0" xfId="427" applyNumberFormat="1" applyFont="1" applyBorder="1"/>
    <xf numFmtId="0" fontId="74" fillId="0" borderId="0" xfId="257" applyFont="1" applyBorder="1" applyAlignment="1">
      <alignment horizontal="left"/>
    </xf>
    <xf numFmtId="0" fontId="68" fillId="0" borderId="0" xfId="428" applyFont="1" applyBorder="1" applyAlignment="1">
      <alignment horizontal="left"/>
    </xf>
    <xf numFmtId="0" fontId="74" fillId="0" borderId="0" xfId="428" applyFont="1" applyFill="1" applyBorder="1" applyAlignment="1">
      <alignment horizontal="left"/>
    </xf>
    <xf numFmtId="0" fontId="73" fillId="0" borderId="0" xfId="428" applyFont="1" applyFill="1" applyBorder="1" applyAlignment="1">
      <alignment horizontal="centerContinuous"/>
    </xf>
    <xf numFmtId="0" fontId="75" fillId="0" borderId="0" xfId="428" quotePrefix="1" applyFont="1" applyFill="1" applyBorder="1" applyAlignment="1">
      <alignment horizontal="centerContinuous"/>
    </xf>
    <xf numFmtId="0" fontId="78" fillId="0" borderId="0" xfId="428" applyFont="1" applyBorder="1" applyAlignment="1">
      <alignment horizontal="center"/>
    </xf>
    <xf numFmtId="0" fontId="77" fillId="0" borderId="0" xfId="0" applyFont="1" applyBorder="1"/>
    <xf numFmtId="0" fontId="79" fillId="0" borderId="0" xfId="428" applyFont="1" applyFill="1" applyBorder="1" applyAlignment="1">
      <alignment horizontal="centerContinuous"/>
    </xf>
    <xf numFmtId="0" fontId="74" fillId="0" borderId="0" xfId="428" quotePrefix="1" applyFont="1" applyBorder="1" applyAlignment="1">
      <alignment horizontal="left"/>
    </xf>
    <xf numFmtId="164" fontId="74" fillId="0" borderId="0" xfId="428" applyNumberFormat="1" applyFont="1" applyFill="1" applyBorder="1"/>
    <xf numFmtId="0" fontId="78" fillId="0" borderId="0" xfId="428" applyFont="1" applyBorder="1" applyAlignment="1">
      <alignment horizontal="centerContinuous"/>
    </xf>
    <xf numFmtId="164" fontId="74" fillId="0" borderId="0" xfId="261" applyNumberFormat="1" applyFont="1" applyFill="1" applyBorder="1"/>
    <xf numFmtId="164" fontId="74" fillId="0" borderId="0" xfId="427" applyNumberFormat="1" applyFont="1" applyBorder="1"/>
    <xf numFmtId="0" fontId="74" fillId="0" borderId="0" xfId="302" applyFont="1" applyFill="1" applyBorder="1" applyAlignment="1">
      <alignment horizontal="centerContinuous"/>
    </xf>
    <xf numFmtId="0" fontId="79" fillId="0" borderId="0" xfId="302" applyFont="1" applyFill="1" applyBorder="1" applyAlignment="1">
      <alignment horizontal="centerContinuous"/>
    </xf>
    <xf numFmtId="0" fontId="68" fillId="0" borderId="0" xfId="302" applyFont="1" applyFill="1" applyBorder="1"/>
    <xf numFmtId="0" fontId="74" fillId="60" borderId="0" xfId="261" applyFont="1" applyFill="1" applyBorder="1" applyAlignment="1">
      <alignment horizontal="left"/>
    </xf>
    <xf numFmtId="0" fontId="6" fillId="60" borderId="0" xfId="0" applyFont="1" applyFill="1" applyBorder="1"/>
    <xf numFmtId="0" fontId="74" fillId="60" borderId="0" xfId="0" applyFont="1" applyFill="1" applyBorder="1" applyAlignment="1">
      <alignment horizontal="left"/>
    </xf>
    <xf numFmtId="0" fontId="74" fillId="60" borderId="0" xfId="428" applyFont="1" applyFill="1" applyBorder="1"/>
    <xf numFmtId="0" fontId="74" fillId="60" borderId="0" xfId="261" applyFont="1" applyFill="1" applyBorder="1"/>
    <xf numFmtId="0" fontId="74" fillId="60" borderId="0" xfId="0" applyFont="1" applyFill="1" applyBorder="1"/>
    <xf numFmtId="0" fontId="74" fillId="60" borderId="0" xfId="428" applyFont="1" applyFill="1" applyBorder="1" applyAlignment="1">
      <alignment horizontal="left"/>
    </xf>
    <xf numFmtId="0" fontId="74" fillId="60" borderId="0" xfId="260" applyFont="1" applyFill="1" applyBorder="1" applyAlignment="1">
      <alignment horizontal="left"/>
    </xf>
    <xf numFmtId="0" fontId="74" fillId="60" borderId="0" xfId="260" applyFont="1" applyFill="1" applyBorder="1"/>
    <xf numFmtId="164" fontId="74" fillId="60" borderId="0" xfId="323" applyNumberFormat="1" applyFont="1" applyFill="1" applyBorder="1" applyAlignment="1">
      <alignment horizontal="center"/>
    </xf>
    <xf numFmtId="170" fontId="74" fillId="60" borderId="0" xfId="260" applyNumberFormat="1" applyFont="1" applyFill="1" applyBorder="1" applyAlignment="1">
      <alignment horizontal="center"/>
    </xf>
    <xf numFmtId="170" fontId="80" fillId="60" borderId="0" xfId="260" applyNumberFormat="1" applyFont="1" applyFill="1" applyBorder="1" applyAlignment="1" applyProtection="1">
      <alignment horizontal="centerContinuous"/>
    </xf>
    <xf numFmtId="170" fontId="80" fillId="60" borderId="0" xfId="260" applyNumberFormat="1" applyFont="1" applyFill="1" applyBorder="1" applyAlignment="1">
      <alignment horizontal="center"/>
    </xf>
    <xf numFmtId="0" fontId="83" fillId="60" borderId="0" xfId="260" applyFont="1" applyFill="1" applyBorder="1"/>
    <xf numFmtId="0" fontId="74" fillId="60" borderId="0" xfId="257" applyFont="1" applyFill="1" applyBorder="1" applyAlignment="1">
      <alignment horizontal="left"/>
    </xf>
    <xf numFmtId="0" fontId="74" fillId="60" borderId="0" xfId="257" applyFont="1" applyFill="1" applyBorder="1"/>
    <xf numFmtId="0" fontId="74" fillId="60" borderId="0" xfId="428" quotePrefix="1" applyFont="1" applyFill="1" applyBorder="1" applyAlignment="1">
      <alignment horizontal="left"/>
    </xf>
    <xf numFmtId="0" fontId="74" fillId="60" borderId="0" xfId="428" applyFont="1" applyFill="1" applyBorder="1" applyAlignment="1"/>
    <xf numFmtId="164" fontId="6" fillId="0" borderId="0" xfId="427" applyNumberFormat="1" applyFont="1" applyFill="1" applyBorder="1"/>
    <xf numFmtId="0" fontId="86" fillId="0" borderId="0" xfId="261" applyFont="1" applyFill="1" applyBorder="1" applyAlignment="1">
      <alignment horizontal="left"/>
    </xf>
    <xf numFmtId="164" fontId="77" fillId="0" borderId="0" xfId="323" applyNumberFormat="1" applyFont="1" applyFill="1" applyBorder="1" applyAlignment="1">
      <alignment horizontal="center"/>
    </xf>
    <xf numFmtId="0" fontId="77" fillId="0" borderId="0" xfId="261" applyFont="1" applyFill="1" applyBorder="1"/>
    <xf numFmtId="0" fontId="77" fillId="0" borderId="0" xfId="428" applyFont="1" applyBorder="1" applyAlignment="1">
      <alignment horizontal="left"/>
    </xf>
    <xf numFmtId="0" fontId="77" fillId="0" borderId="0" xfId="428" applyFont="1" applyBorder="1"/>
    <xf numFmtId="0" fontId="77" fillId="0" borderId="0" xfId="257" applyFont="1" applyBorder="1" applyAlignment="1">
      <alignment horizontal="left"/>
    </xf>
    <xf numFmtId="0" fontId="77" fillId="0" borderId="0" xfId="257" applyFont="1" applyBorder="1"/>
    <xf numFmtId="0" fontId="77" fillId="0" borderId="0" xfId="428" applyFont="1" applyFill="1" applyBorder="1"/>
    <xf numFmtId="0" fontId="77" fillId="0" borderId="0" xfId="260" applyFont="1" applyFill="1" applyBorder="1"/>
    <xf numFmtId="0" fontId="86" fillId="0" borderId="0" xfId="0" applyFont="1" applyFill="1" applyBorder="1"/>
    <xf numFmtId="0" fontId="84" fillId="59" borderId="0" xfId="261" applyFont="1" applyFill="1" applyBorder="1" applyAlignment="1">
      <alignment horizontal="left"/>
    </xf>
    <xf numFmtId="0" fontId="84" fillId="0" borderId="0" xfId="261" applyFont="1" applyFill="1" applyBorder="1" applyAlignment="1">
      <alignment horizontal="left"/>
    </xf>
    <xf numFmtId="0" fontId="84" fillId="0" borderId="0" xfId="0" applyFont="1" applyFill="1" applyBorder="1" applyAlignment="1">
      <alignment horizontal="left"/>
    </xf>
    <xf numFmtId="0" fontId="84" fillId="60" borderId="0" xfId="261" applyFont="1" applyFill="1" applyBorder="1" applyAlignment="1">
      <alignment horizontal="left"/>
    </xf>
    <xf numFmtId="0" fontId="84" fillId="59" borderId="0" xfId="0" applyFont="1" applyFill="1" applyBorder="1" applyAlignment="1">
      <alignment horizontal="left"/>
    </xf>
    <xf numFmtId="0" fontId="84" fillId="60" borderId="0" xfId="0" applyFont="1" applyFill="1" applyBorder="1" applyAlignment="1">
      <alignment horizontal="left"/>
    </xf>
    <xf numFmtId="164" fontId="84" fillId="0" borderId="0" xfId="323" applyNumberFormat="1" applyFont="1" applyBorder="1" applyAlignment="1">
      <alignment horizontal="center"/>
    </xf>
    <xf numFmtId="164" fontId="84" fillId="59" borderId="0" xfId="323" applyNumberFormat="1" applyFont="1" applyFill="1" applyBorder="1" applyAlignment="1">
      <alignment horizontal="center"/>
    </xf>
    <xf numFmtId="164" fontId="84" fillId="0" borderId="0" xfId="323" applyNumberFormat="1" applyFont="1" applyFill="1" applyBorder="1" applyAlignment="1">
      <alignment horizontal="center"/>
    </xf>
    <xf numFmtId="0" fontId="90" fillId="0" borderId="0" xfId="0" applyFont="1" applyFill="1" applyBorder="1"/>
    <xf numFmtId="0" fontId="90" fillId="0" borderId="0" xfId="0" applyFont="1" applyBorder="1"/>
    <xf numFmtId="0" fontId="84" fillId="0" borderId="0" xfId="0" applyFont="1" applyFill="1" applyBorder="1"/>
    <xf numFmtId="3" fontId="84" fillId="59" borderId="0" xfId="0" applyNumberFormat="1" applyFont="1" applyFill="1" applyBorder="1" applyAlignment="1" applyProtection="1">
      <alignment horizontal="center"/>
      <protection locked="0"/>
    </xf>
    <xf numFmtId="3" fontId="84" fillId="59" borderId="0" xfId="0" applyNumberFormat="1" applyFont="1" applyFill="1" applyBorder="1" applyAlignment="1">
      <alignment horizontal="center"/>
    </xf>
    <xf numFmtId="3" fontId="84" fillId="0" borderId="0" xfId="0" applyNumberFormat="1" applyFont="1" applyFill="1" applyBorder="1" applyAlignment="1" applyProtection="1">
      <alignment horizontal="center"/>
      <protection locked="0"/>
    </xf>
    <xf numFmtId="3" fontId="84" fillId="0" borderId="0" xfId="0" applyNumberFormat="1" applyFont="1" applyFill="1" applyBorder="1" applyAlignment="1">
      <alignment horizontal="center"/>
    </xf>
    <xf numFmtId="3" fontId="84" fillId="60" borderId="0" xfId="0" applyNumberFormat="1" applyFont="1" applyFill="1" applyBorder="1" applyAlignment="1" applyProtection="1">
      <alignment horizontal="center"/>
      <protection locked="0"/>
    </xf>
    <xf numFmtId="3" fontId="84" fillId="60" borderId="0" xfId="0" applyNumberFormat="1" applyFont="1" applyFill="1" applyBorder="1" applyAlignment="1">
      <alignment horizontal="center"/>
    </xf>
    <xf numFmtId="170" fontId="91" fillId="0" borderId="0" xfId="0" applyNumberFormat="1" applyFont="1" applyFill="1" applyBorder="1" applyAlignment="1">
      <alignment horizontal="center"/>
    </xf>
    <xf numFmtId="0" fontId="84" fillId="61" borderId="0" xfId="428" applyFont="1" applyFill="1" applyBorder="1" applyAlignment="1">
      <alignment horizontal="centerContinuous" wrapText="1"/>
    </xf>
    <xf numFmtId="0" fontId="84" fillId="0" borderId="0" xfId="261" applyFont="1" applyFill="1" applyBorder="1" applyProtection="1">
      <protection locked="0"/>
    </xf>
    <xf numFmtId="0" fontId="84" fillId="0" borderId="0" xfId="261" applyFont="1" applyFill="1" applyBorder="1"/>
    <xf numFmtId="3" fontId="84" fillId="59" borderId="0" xfId="178" applyNumberFormat="1" applyFont="1" applyFill="1" applyBorder="1" applyAlignment="1" applyProtection="1">
      <alignment horizontal="center"/>
      <protection locked="0"/>
    </xf>
    <xf numFmtId="170" fontId="91" fillId="59" borderId="0" xfId="0" applyNumberFormat="1" applyFont="1" applyFill="1" applyBorder="1" applyAlignment="1">
      <alignment horizontal="center"/>
    </xf>
    <xf numFmtId="3" fontId="84" fillId="0" borderId="0" xfId="178" applyNumberFormat="1" applyFont="1" applyFill="1" applyBorder="1" applyAlignment="1" applyProtection="1">
      <alignment horizontal="center"/>
      <protection locked="0"/>
    </xf>
    <xf numFmtId="3" fontId="84" fillId="60" borderId="0" xfId="178" applyNumberFormat="1" applyFont="1" applyFill="1" applyBorder="1" applyAlignment="1" applyProtection="1">
      <alignment horizontal="center"/>
      <protection locked="0"/>
    </xf>
    <xf numFmtId="170" fontId="91" fillId="60" borderId="0" xfId="0" applyNumberFormat="1" applyFont="1" applyFill="1" applyBorder="1" applyAlignment="1">
      <alignment horizontal="center"/>
    </xf>
    <xf numFmtId="3" fontId="91" fillId="59" borderId="0" xfId="0" applyNumberFormat="1" applyFont="1" applyFill="1" applyBorder="1" applyAlignment="1">
      <alignment horizontal="centerContinuous"/>
    </xf>
    <xf numFmtId="3" fontId="91" fillId="0" borderId="0" xfId="0" applyNumberFormat="1" applyFont="1" applyFill="1" applyBorder="1" applyAlignment="1">
      <alignment horizontal="centerContinuous"/>
    </xf>
    <xf numFmtId="165" fontId="84" fillId="60" borderId="0" xfId="261" applyNumberFormat="1" applyFont="1" applyFill="1" applyBorder="1" applyAlignment="1">
      <alignment horizontal="center"/>
    </xf>
    <xf numFmtId="0" fontId="84" fillId="60" borderId="0" xfId="261" applyFont="1" applyFill="1" applyBorder="1"/>
    <xf numFmtId="165" fontId="84" fillId="0" borderId="0" xfId="261" applyNumberFormat="1" applyFont="1" applyFill="1" applyBorder="1" applyAlignment="1">
      <alignment horizontal="center"/>
    </xf>
    <xf numFmtId="165" fontId="84" fillId="59" borderId="0" xfId="261" applyNumberFormat="1" applyFont="1" applyFill="1" applyBorder="1" applyAlignment="1">
      <alignment horizontal="center"/>
    </xf>
    <xf numFmtId="0" fontId="84" fillId="0" borderId="0" xfId="428" applyFont="1" applyBorder="1" applyAlignment="1">
      <alignment horizontal="left"/>
    </xf>
    <xf numFmtId="0" fontId="84" fillId="0" borderId="0" xfId="428" applyFont="1" applyBorder="1" applyAlignment="1">
      <alignment horizontal="centerContinuous"/>
    </xf>
    <xf numFmtId="0" fontId="84" fillId="0" borderId="0" xfId="428" applyFont="1" applyBorder="1" applyAlignment="1">
      <alignment horizontal="center"/>
    </xf>
    <xf numFmtId="0" fontId="84" fillId="0" borderId="0" xfId="428" applyFont="1" applyBorder="1"/>
    <xf numFmtId="0" fontId="84" fillId="61" borderId="0" xfId="428" applyFont="1" applyFill="1" applyBorder="1" applyAlignment="1">
      <alignment horizontal="left"/>
    </xf>
    <xf numFmtId="0" fontId="84" fillId="61" borderId="0" xfId="428" applyFont="1" applyFill="1" applyBorder="1" applyAlignment="1">
      <alignment horizontal="centerContinuous"/>
    </xf>
    <xf numFmtId="3" fontId="84" fillId="59" borderId="0" xfId="428" applyNumberFormat="1" applyFont="1" applyFill="1" applyBorder="1" applyAlignment="1" applyProtection="1">
      <alignment horizontal="center"/>
      <protection locked="0"/>
    </xf>
    <xf numFmtId="3" fontId="84" fillId="59" borderId="0" xfId="428" applyNumberFormat="1" applyFont="1" applyFill="1" applyBorder="1" applyAlignment="1" applyProtection="1">
      <alignment horizontal="centerContinuous"/>
      <protection locked="0"/>
    </xf>
    <xf numFmtId="3" fontId="84" fillId="59" borderId="0" xfId="428" applyNumberFormat="1" applyFont="1" applyFill="1" applyBorder="1" applyAlignment="1">
      <alignment horizontal="center"/>
    </xf>
    <xf numFmtId="3" fontId="91" fillId="59" borderId="0" xfId="428" applyNumberFormat="1" applyFont="1" applyFill="1" applyBorder="1" applyAlignment="1">
      <alignment horizontal="center"/>
    </xf>
    <xf numFmtId="3" fontId="84" fillId="59" borderId="0" xfId="428" applyNumberFormat="1" applyFont="1" applyFill="1" applyBorder="1" applyAlignment="1">
      <alignment horizontal="centerContinuous"/>
    </xf>
    <xf numFmtId="3" fontId="84" fillId="0" borderId="0" xfId="428" applyNumberFormat="1" applyFont="1" applyBorder="1" applyAlignment="1">
      <alignment horizontal="center"/>
    </xf>
    <xf numFmtId="3" fontId="84" fillId="0" borderId="0" xfId="428" applyNumberFormat="1" applyFont="1" applyFill="1" applyBorder="1" applyAlignment="1" applyProtection="1">
      <alignment horizontal="centerContinuous"/>
      <protection locked="0"/>
    </xf>
    <xf numFmtId="3" fontId="84" fillId="0" borderId="0" xfId="428" applyNumberFormat="1" applyFont="1" applyBorder="1" applyAlignment="1" applyProtection="1">
      <alignment horizontal="center"/>
      <protection locked="0"/>
    </xf>
    <xf numFmtId="3" fontId="91" fillId="0" borderId="0" xfId="428" applyNumberFormat="1" applyFont="1" applyBorder="1" applyAlignment="1">
      <alignment horizontal="center"/>
    </xf>
    <xf numFmtId="3" fontId="84" fillId="0" borderId="0" xfId="428" applyNumberFormat="1" applyFont="1" applyBorder="1" applyAlignment="1">
      <alignment horizontal="centerContinuous"/>
    </xf>
    <xf numFmtId="3" fontId="84" fillId="0" borderId="0" xfId="428" applyNumberFormat="1" applyFont="1" applyFill="1" applyBorder="1" applyAlignment="1" applyProtection="1">
      <alignment horizontal="center"/>
      <protection locked="0"/>
    </xf>
    <xf numFmtId="3" fontId="84" fillId="0" borderId="0" xfId="428" applyNumberFormat="1" applyFont="1" applyFill="1" applyBorder="1" applyAlignment="1">
      <alignment horizontal="center"/>
    </xf>
    <xf numFmtId="3" fontId="91" fillId="0" borderId="0" xfId="428" applyNumberFormat="1" applyFont="1" applyFill="1" applyBorder="1" applyAlignment="1">
      <alignment horizontal="center"/>
    </xf>
    <xf numFmtId="3" fontId="84" fillId="0" borderId="0" xfId="428" applyNumberFormat="1" applyFont="1" applyFill="1" applyBorder="1" applyAlignment="1">
      <alignment horizontal="centerContinuous"/>
    </xf>
    <xf numFmtId="3" fontId="84" fillId="60" borderId="0" xfId="428" applyNumberFormat="1" applyFont="1" applyFill="1" applyBorder="1" applyAlignment="1" applyProtection="1">
      <alignment horizontal="center"/>
      <protection locked="0"/>
    </xf>
    <xf numFmtId="3" fontId="84" fillId="60" borderId="0" xfId="428" applyNumberFormat="1" applyFont="1" applyFill="1" applyBorder="1" applyAlignment="1" applyProtection="1">
      <alignment horizontal="centerContinuous"/>
      <protection locked="0"/>
    </xf>
    <xf numFmtId="3" fontId="84" fillId="60" borderId="0" xfId="428" applyNumberFormat="1" applyFont="1" applyFill="1" applyBorder="1" applyAlignment="1">
      <alignment horizontal="center"/>
    </xf>
    <xf numFmtId="3" fontId="91" fillId="60" borderId="0" xfId="428" applyNumberFormat="1" applyFont="1" applyFill="1" applyBorder="1" applyAlignment="1">
      <alignment horizontal="centerContinuous"/>
    </xf>
    <xf numFmtId="3" fontId="84" fillId="60" borderId="0" xfId="428" applyNumberFormat="1" applyFont="1" applyFill="1" applyBorder="1" applyAlignment="1">
      <alignment horizontal="centerContinuous"/>
    </xf>
    <xf numFmtId="3" fontId="91" fillId="0" borderId="0" xfId="428" applyNumberFormat="1" applyFont="1" applyBorder="1" applyAlignment="1">
      <alignment horizontal="centerContinuous"/>
    </xf>
    <xf numFmtId="3" fontId="91" fillId="60" borderId="0" xfId="428" applyNumberFormat="1" applyFont="1" applyFill="1" applyBorder="1" applyAlignment="1">
      <alignment horizontal="center"/>
    </xf>
    <xf numFmtId="0" fontId="84" fillId="60" borderId="0" xfId="0" applyFont="1" applyFill="1" applyBorder="1"/>
    <xf numFmtId="0" fontId="94" fillId="0" borderId="0" xfId="428" applyFont="1" applyBorder="1" applyAlignment="1">
      <alignment horizontal="centerContinuous"/>
    </xf>
    <xf numFmtId="3" fontId="91" fillId="59" borderId="0" xfId="0" applyNumberFormat="1" applyFont="1" applyFill="1" applyBorder="1" applyAlignment="1">
      <alignment horizontal="center"/>
    </xf>
    <xf numFmtId="3" fontId="91" fillId="0" borderId="0" xfId="0" applyNumberFormat="1" applyFont="1" applyFill="1" applyBorder="1" applyAlignment="1">
      <alignment horizontal="center"/>
    </xf>
    <xf numFmtId="3" fontId="91" fillId="60" borderId="0" xfId="0" applyNumberFormat="1" applyFont="1" applyFill="1" applyBorder="1" applyAlignment="1">
      <alignment horizontal="center"/>
    </xf>
    <xf numFmtId="0" fontId="94" fillId="0" borderId="0" xfId="428" applyFont="1" applyBorder="1" applyAlignment="1">
      <alignment horizontal="center"/>
    </xf>
    <xf numFmtId="3" fontId="90" fillId="59" borderId="0" xfId="0" applyNumberFormat="1" applyFont="1" applyFill="1" applyBorder="1" applyAlignment="1">
      <alignment horizontal="center"/>
    </xf>
    <xf numFmtId="3" fontId="90" fillId="0" borderId="0" xfId="0" applyNumberFormat="1" applyFont="1" applyBorder="1" applyAlignment="1">
      <alignment horizontal="center"/>
    </xf>
    <xf numFmtId="3" fontId="90" fillId="0" borderId="0" xfId="0" applyNumberFormat="1" applyFont="1" applyFill="1" applyBorder="1" applyAlignment="1">
      <alignment horizontal="center"/>
    </xf>
    <xf numFmtId="3" fontId="90" fillId="60" borderId="0" xfId="0" applyNumberFormat="1" applyFont="1" applyFill="1" applyBorder="1" applyAlignment="1">
      <alignment horizontal="center"/>
    </xf>
    <xf numFmtId="165" fontId="84" fillId="60" borderId="0" xfId="0" applyNumberFormat="1" applyFont="1" applyFill="1" applyBorder="1" applyAlignment="1">
      <alignment horizontal="center"/>
    </xf>
    <xf numFmtId="165" fontId="84" fillId="60" borderId="0" xfId="272" applyNumberFormat="1" applyFont="1" applyFill="1" applyBorder="1" applyAlignment="1">
      <alignment horizontal="center"/>
    </xf>
    <xf numFmtId="165" fontId="84" fillId="0" borderId="0" xfId="0" applyNumberFormat="1" applyFont="1" applyBorder="1" applyAlignment="1">
      <alignment horizontal="center"/>
    </xf>
    <xf numFmtId="165" fontId="84" fillId="0" borderId="0" xfId="272" applyNumberFormat="1" applyFont="1" applyBorder="1" applyAlignment="1">
      <alignment horizontal="center"/>
    </xf>
    <xf numFmtId="164" fontId="90" fillId="0" borderId="0" xfId="427" applyNumberFormat="1" applyFont="1" applyBorder="1"/>
    <xf numFmtId="0" fontId="84" fillId="0" borderId="0" xfId="257" applyFont="1" applyBorder="1" applyAlignment="1">
      <alignment horizontal="left"/>
    </xf>
    <xf numFmtId="3" fontId="84" fillId="59" borderId="0" xfId="272" applyNumberFormat="1" applyFont="1" applyFill="1" applyBorder="1" applyAlignment="1">
      <alignment horizontal="center"/>
    </xf>
    <xf numFmtId="3" fontId="91" fillId="59" borderId="0" xfId="426" applyNumberFormat="1" applyFont="1" applyFill="1" applyBorder="1" applyAlignment="1">
      <alignment horizontal="center"/>
    </xf>
    <xf numFmtId="3" fontId="84" fillId="59" borderId="0" xfId="426" applyNumberFormat="1" applyFont="1" applyFill="1" applyBorder="1" applyAlignment="1" applyProtection="1">
      <alignment horizontal="centerContinuous"/>
      <protection locked="0"/>
    </xf>
    <xf numFmtId="3" fontId="91" fillId="59" borderId="0" xfId="426" applyNumberFormat="1" applyFont="1" applyFill="1" applyBorder="1" applyAlignment="1">
      <alignment horizontal="centerContinuous"/>
    </xf>
    <xf numFmtId="3" fontId="84" fillId="0" borderId="0" xfId="272" applyNumberFormat="1" applyFont="1" applyBorder="1" applyAlignment="1">
      <alignment horizontal="center"/>
    </xf>
    <xf numFmtId="3" fontId="91" fillId="0" borderId="0" xfId="426" applyNumberFormat="1" applyFont="1" applyBorder="1" applyAlignment="1">
      <alignment horizontal="center"/>
    </xf>
    <xf numFmtId="3" fontId="84" fillId="0" borderId="0" xfId="426" applyNumberFormat="1" applyFont="1" applyBorder="1" applyAlignment="1" applyProtection="1">
      <alignment horizontal="centerContinuous"/>
      <protection locked="0"/>
    </xf>
    <xf numFmtId="3" fontId="91" fillId="0" borderId="0" xfId="426" applyNumberFormat="1" applyFont="1" applyBorder="1" applyAlignment="1">
      <alignment horizontal="centerContinuous"/>
    </xf>
    <xf numFmtId="3" fontId="84" fillId="0" borderId="0" xfId="272" applyNumberFormat="1" applyFont="1" applyFill="1" applyBorder="1" applyAlignment="1">
      <alignment horizontal="center"/>
    </xf>
    <xf numFmtId="3" fontId="91" fillId="0" borderId="0" xfId="426" applyNumberFormat="1" applyFont="1" applyFill="1" applyBorder="1" applyAlignment="1">
      <alignment horizontal="center"/>
    </xf>
    <xf numFmtId="3" fontId="84" fillId="0" borderId="0" xfId="426" applyNumberFormat="1" applyFont="1" applyFill="1" applyBorder="1" applyAlignment="1" applyProtection="1">
      <alignment horizontal="centerContinuous"/>
      <protection locked="0"/>
    </xf>
    <xf numFmtId="3" fontId="91" fillId="0" borderId="0" xfId="426" applyNumberFormat="1" applyFont="1" applyFill="1" applyBorder="1" applyAlignment="1">
      <alignment horizontal="centerContinuous"/>
    </xf>
    <xf numFmtId="164" fontId="90" fillId="0" borderId="0" xfId="427" applyNumberFormat="1" applyFont="1" applyFill="1" applyBorder="1"/>
    <xf numFmtId="0" fontId="88" fillId="60" borderId="0" xfId="261" applyFont="1" applyFill="1" applyBorder="1" applyAlignment="1">
      <alignment horizontal="left"/>
    </xf>
    <xf numFmtId="3" fontId="84" fillId="60" borderId="0" xfId="272" applyNumberFormat="1" applyFont="1" applyFill="1" applyBorder="1" applyAlignment="1">
      <alignment horizontal="center"/>
    </xf>
    <xf numFmtId="3" fontId="91" fillId="60" borderId="0" xfId="426" applyNumberFormat="1" applyFont="1" applyFill="1" applyBorder="1" applyAlignment="1">
      <alignment horizontal="center"/>
    </xf>
    <xf numFmtId="3" fontId="84" fillId="60" borderId="0" xfId="426" applyNumberFormat="1" applyFont="1" applyFill="1" applyBorder="1" applyAlignment="1" applyProtection="1">
      <alignment horizontal="centerContinuous"/>
      <protection locked="0"/>
    </xf>
    <xf numFmtId="3" fontId="91" fillId="60" borderId="0" xfId="426" applyNumberFormat="1" applyFont="1" applyFill="1" applyBorder="1" applyAlignment="1">
      <alignment horizontal="centerContinuous"/>
    </xf>
    <xf numFmtId="170" fontId="84" fillId="60" borderId="0" xfId="257" applyNumberFormat="1" applyFont="1" applyFill="1" applyBorder="1" applyAlignment="1">
      <alignment horizontal="center"/>
    </xf>
    <xf numFmtId="170" fontId="91" fillId="60" borderId="0" xfId="257" applyNumberFormat="1" applyFont="1" applyFill="1" applyBorder="1" applyAlignment="1" applyProtection="1">
      <alignment horizontal="centerContinuous"/>
    </xf>
    <xf numFmtId="170" fontId="91" fillId="60" borderId="0" xfId="257" applyNumberFormat="1" applyFont="1" applyFill="1" applyBorder="1" applyAlignment="1">
      <alignment horizontal="center"/>
    </xf>
    <xf numFmtId="170" fontId="84" fillId="60" borderId="0" xfId="272" applyNumberFormat="1" applyFont="1" applyFill="1" applyBorder="1" applyAlignment="1">
      <alignment horizontal="center"/>
    </xf>
    <xf numFmtId="170" fontId="91" fillId="60" borderId="0" xfId="257" applyNumberFormat="1" applyFont="1" applyFill="1" applyBorder="1" applyAlignment="1">
      <alignment horizontal="centerContinuous"/>
    </xf>
    <xf numFmtId="170" fontId="84" fillId="60" borderId="0" xfId="198" applyNumberFormat="1" applyFont="1" applyFill="1" applyBorder="1" applyAlignment="1" applyProtection="1">
      <alignment horizontal="center"/>
      <protection locked="0"/>
    </xf>
    <xf numFmtId="0" fontId="84" fillId="60" borderId="0" xfId="428" applyFont="1" applyFill="1" applyBorder="1"/>
    <xf numFmtId="0" fontId="84" fillId="0" borderId="0" xfId="257" applyFont="1" applyBorder="1"/>
    <xf numFmtId="165" fontId="84" fillId="0" borderId="0" xfId="257" applyNumberFormat="1" applyFont="1" applyBorder="1" applyAlignment="1" applyProtection="1">
      <alignment horizontal="centerContinuous"/>
      <protection locked="0"/>
    </xf>
    <xf numFmtId="165" fontId="91" fillId="0" borderId="0" xfId="257" applyNumberFormat="1" applyFont="1" applyBorder="1" applyAlignment="1">
      <alignment horizontal="centerContinuous"/>
    </xf>
    <xf numFmtId="0" fontId="92" fillId="0" borderId="0" xfId="428" applyFont="1" applyBorder="1" applyAlignment="1">
      <alignment horizontal="left"/>
    </xf>
    <xf numFmtId="4" fontId="84" fillId="59" borderId="0" xfId="428" applyNumberFormat="1" applyFont="1" applyFill="1" applyBorder="1" applyAlignment="1">
      <alignment horizontal="centerContinuous"/>
    </xf>
    <xf numFmtId="4" fontId="84" fillId="59" borderId="0" xfId="428" applyNumberFormat="1" applyFont="1" applyFill="1" applyBorder="1" applyAlignment="1">
      <alignment horizontal="center"/>
    </xf>
    <xf numFmtId="2" fontId="84" fillId="59" borderId="0" xfId="428" applyNumberFormat="1" applyFont="1" applyFill="1" applyBorder="1" applyAlignment="1">
      <alignment horizontal="center"/>
    </xf>
    <xf numFmtId="4" fontId="84" fillId="0" borderId="0" xfId="428" applyNumberFormat="1" applyFont="1" applyFill="1" applyBorder="1" applyAlignment="1">
      <alignment horizontal="center"/>
    </xf>
    <xf numFmtId="4" fontId="84" fillId="0" borderId="0" xfId="428" applyNumberFormat="1" applyFont="1" applyFill="1" applyBorder="1" applyAlignment="1">
      <alignment horizontal="centerContinuous"/>
    </xf>
    <xf numFmtId="2" fontId="84" fillId="0" borderId="0" xfId="428" applyNumberFormat="1" applyFont="1" applyFill="1" applyBorder="1" applyAlignment="1">
      <alignment horizontal="center"/>
    </xf>
    <xf numFmtId="4" fontId="84" fillId="60" borderId="0" xfId="428" applyNumberFormat="1" applyFont="1" applyFill="1" applyBorder="1" applyAlignment="1">
      <alignment horizontal="centerContinuous"/>
    </xf>
    <xf numFmtId="4" fontId="84" fillId="60" borderId="0" xfId="428" applyNumberFormat="1" applyFont="1" applyFill="1" applyBorder="1" applyAlignment="1">
      <alignment horizontal="center"/>
    </xf>
    <xf numFmtId="2" fontId="84" fillId="60" borderId="0" xfId="428" applyNumberFormat="1" applyFont="1" applyFill="1" applyBorder="1" applyAlignment="1">
      <alignment horizontal="center"/>
    </xf>
    <xf numFmtId="0" fontId="84" fillId="60" borderId="0" xfId="428" applyFont="1" applyFill="1" applyBorder="1" applyAlignment="1">
      <alignment horizontal="center"/>
    </xf>
    <xf numFmtId="0" fontId="84" fillId="60" borderId="0" xfId="428" applyFont="1" applyFill="1" applyBorder="1" applyAlignment="1">
      <alignment horizontal="left"/>
    </xf>
    <xf numFmtId="0" fontId="84" fillId="0" borderId="0" xfId="428" applyFont="1" applyFill="1" applyBorder="1"/>
    <xf numFmtId="0" fontId="84" fillId="0" borderId="0" xfId="428" applyFont="1" applyFill="1" applyBorder="1" applyAlignment="1">
      <alignment horizontal="left"/>
    </xf>
    <xf numFmtId="0" fontId="84" fillId="0" borderId="0" xfId="428" applyFont="1" applyFill="1" applyBorder="1" applyAlignment="1">
      <alignment horizontal="centerContinuous"/>
    </xf>
    <xf numFmtId="0" fontId="84" fillId="61" borderId="0" xfId="428" applyFont="1" applyFill="1" applyBorder="1"/>
    <xf numFmtId="0" fontId="84" fillId="0" borderId="0" xfId="260" applyFont="1" applyFill="1" applyBorder="1"/>
    <xf numFmtId="0" fontId="84" fillId="0" borderId="0" xfId="260" applyFont="1" applyFill="1" applyBorder="1" applyAlignment="1">
      <alignment horizontal="left"/>
    </xf>
    <xf numFmtId="4" fontId="84" fillId="59" borderId="0" xfId="260" applyNumberFormat="1" applyFont="1" applyFill="1" applyBorder="1" applyAlignment="1">
      <alignment horizontal="center"/>
    </xf>
    <xf numFmtId="4" fontId="84" fillId="0" borderId="0" xfId="260" applyNumberFormat="1" applyFont="1" applyFill="1" applyBorder="1" applyAlignment="1">
      <alignment horizontal="center"/>
    </xf>
    <xf numFmtId="4" fontId="84" fillId="60" borderId="0" xfId="260" applyNumberFormat="1" applyFont="1" applyFill="1" applyBorder="1" applyAlignment="1">
      <alignment horizontal="center"/>
    </xf>
    <xf numFmtId="4" fontId="84" fillId="60" borderId="0" xfId="178" applyNumberFormat="1" applyFont="1" applyFill="1" applyBorder="1" applyAlignment="1" applyProtection="1">
      <alignment horizontal="center"/>
      <protection locked="0"/>
    </xf>
    <xf numFmtId="2" fontId="84" fillId="60" borderId="0" xfId="260" applyNumberFormat="1" applyFont="1" applyFill="1" applyBorder="1" applyAlignment="1">
      <alignment horizontal="center"/>
    </xf>
    <xf numFmtId="0" fontId="84" fillId="0" borderId="0" xfId="260" applyFont="1" applyFill="1" applyBorder="1" applyAlignment="1">
      <alignment horizontal="center"/>
    </xf>
    <xf numFmtId="4" fontId="84" fillId="59" borderId="0" xfId="0" applyNumberFormat="1" applyFont="1" applyFill="1" applyBorder="1" applyAlignment="1">
      <alignment horizontal="centerContinuous"/>
    </xf>
    <xf numFmtId="4" fontId="84" fillId="59" borderId="0" xfId="0" applyNumberFormat="1" applyFont="1" applyFill="1" applyBorder="1" applyAlignment="1">
      <alignment horizontal="center"/>
    </xf>
    <xf numFmtId="2" fontId="84" fillId="59" borderId="0" xfId="0" applyNumberFormat="1" applyFont="1" applyFill="1" applyBorder="1" applyAlignment="1">
      <alignment horizontal="center"/>
    </xf>
    <xf numFmtId="4" fontId="84" fillId="0" borderId="0" xfId="0" applyNumberFormat="1" applyFont="1" applyFill="1" applyBorder="1" applyAlignment="1">
      <alignment horizontal="centerContinuous"/>
    </xf>
    <xf numFmtId="4" fontId="84" fillId="0" borderId="0" xfId="0" applyNumberFormat="1" applyFont="1" applyFill="1" applyBorder="1" applyAlignment="1">
      <alignment horizontal="center"/>
    </xf>
    <xf numFmtId="2" fontId="84" fillId="0" borderId="0" xfId="0" applyNumberFormat="1" applyFont="1" applyFill="1" applyBorder="1" applyAlignment="1">
      <alignment horizontal="center"/>
    </xf>
    <xf numFmtId="4" fontId="84" fillId="60" borderId="0" xfId="0" applyNumberFormat="1" applyFont="1" applyFill="1" applyBorder="1" applyAlignment="1">
      <alignment horizontal="centerContinuous"/>
    </xf>
    <xf numFmtId="4" fontId="84" fillId="60" borderId="0" xfId="0" applyNumberFormat="1" applyFont="1" applyFill="1" applyBorder="1" applyAlignment="1">
      <alignment horizontal="center"/>
    </xf>
    <xf numFmtId="2" fontId="84" fillId="60" borderId="0" xfId="0" applyNumberFormat="1" applyFont="1" applyFill="1" applyBorder="1" applyAlignment="1">
      <alignment horizontal="center"/>
    </xf>
    <xf numFmtId="3" fontId="84" fillId="59" borderId="0" xfId="0" applyNumberFormat="1" applyFont="1" applyFill="1" applyBorder="1" applyAlignment="1">
      <alignment horizontal="centerContinuous"/>
    </xf>
    <xf numFmtId="3" fontId="84" fillId="0" borderId="0" xfId="0" applyNumberFormat="1" applyFont="1" applyFill="1" applyBorder="1" applyAlignment="1">
      <alignment horizontal="centerContinuous"/>
    </xf>
    <xf numFmtId="3" fontId="84" fillId="60" borderId="0" xfId="0" applyNumberFormat="1" applyFont="1" applyFill="1" applyBorder="1" applyAlignment="1">
      <alignment horizontal="centerContinuous"/>
    </xf>
    <xf numFmtId="3" fontId="84" fillId="60" borderId="0" xfId="429" applyNumberFormat="1" applyFont="1" applyFill="1" applyBorder="1" applyAlignment="1" applyProtection="1">
      <alignment horizontal="center"/>
      <protection locked="0"/>
    </xf>
    <xf numFmtId="3" fontId="84" fillId="0" borderId="0" xfId="429" applyNumberFormat="1" applyFont="1" applyFill="1" applyBorder="1" applyAlignment="1" applyProtection="1">
      <alignment horizontal="center"/>
      <protection locked="0"/>
    </xf>
    <xf numFmtId="165" fontId="84" fillId="59" borderId="0" xfId="0" applyNumberFormat="1" applyFont="1" applyFill="1" applyBorder="1" applyAlignment="1">
      <alignment horizontal="centerContinuous"/>
    </xf>
    <xf numFmtId="165" fontId="84" fillId="59" borderId="0" xfId="178" applyNumberFormat="1" applyFont="1" applyFill="1" applyBorder="1" applyAlignment="1" applyProtection="1">
      <alignment horizontal="center"/>
      <protection locked="0"/>
    </xf>
    <xf numFmtId="165" fontId="84" fillId="59" borderId="0" xfId="0" applyNumberFormat="1" applyFont="1" applyFill="1" applyBorder="1" applyAlignment="1">
      <alignment horizontal="center"/>
    </xf>
    <xf numFmtId="165" fontId="84" fillId="0" borderId="0" xfId="0" applyNumberFormat="1" applyFont="1" applyFill="1" applyBorder="1" applyAlignment="1">
      <alignment horizontal="centerContinuous"/>
    </xf>
    <xf numFmtId="165" fontId="84" fillId="0" borderId="0" xfId="0" applyNumberFormat="1" applyFont="1" applyFill="1" applyBorder="1" applyAlignment="1">
      <alignment horizontal="center"/>
    </xf>
    <xf numFmtId="165" fontId="84" fillId="60" borderId="0" xfId="0" applyNumberFormat="1" applyFont="1" applyFill="1" applyBorder="1" applyAlignment="1">
      <alignment horizontal="centerContinuous"/>
    </xf>
    <xf numFmtId="0" fontId="94" fillId="0" borderId="0" xfId="428" applyFont="1" applyFill="1" applyBorder="1" applyAlignment="1">
      <alignment horizontal="centerContinuous"/>
    </xf>
    <xf numFmtId="0" fontId="84" fillId="0" borderId="0" xfId="261" applyFont="1" applyFill="1" applyBorder="1" applyAlignment="1" applyProtection="1">
      <alignment horizontal="left"/>
      <protection locked="0"/>
    </xf>
    <xf numFmtId="0" fontId="89" fillId="0" borderId="0" xfId="261" applyFont="1" applyFill="1" applyBorder="1" applyAlignment="1">
      <alignment horizontal="left"/>
    </xf>
    <xf numFmtId="0" fontId="84" fillId="0" borderId="0" xfId="261" applyFont="1" applyFill="1" applyBorder="1" applyAlignment="1" applyProtection="1">
      <alignment horizontal="right"/>
      <protection locked="0"/>
    </xf>
    <xf numFmtId="0" fontId="89" fillId="0" borderId="0" xfId="261" applyFont="1" applyFill="1" applyBorder="1" applyAlignment="1">
      <alignment horizontal="right"/>
    </xf>
    <xf numFmtId="0" fontId="89" fillId="0" borderId="0" xfId="261" applyFont="1" applyFill="1" applyBorder="1"/>
    <xf numFmtId="170" fontId="84" fillId="59" borderId="0" xfId="0" applyNumberFormat="1" applyFont="1" applyFill="1" applyBorder="1" applyAlignment="1">
      <alignment horizontal="center"/>
    </xf>
    <xf numFmtId="170" fontId="84" fillId="0" borderId="0" xfId="0" applyNumberFormat="1" applyFont="1" applyFill="1" applyBorder="1" applyAlignment="1">
      <alignment horizontal="center"/>
    </xf>
    <xf numFmtId="170" fontId="84" fillId="60" borderId="0" xfId="0" applyNumberFormat="1" applyFont="1" applyFill="1" applyBorder="1" applyAlignment="1">
      <alignment horizontal="center"/>
    </xf>
    <xf numFmtId="0" fontId="84" fillId="61" borderId="0" xfId="261" applyFont="1" applyFill="1" applyBorder="1" applyAlignment="1">
      <alignment horizontal="left"/>
    </xf>
    <xf numFmtId="172" fontId="84" fillId="0" borderId="0" xfId="261" applyNumberFormat="1" applyFont="1" applyFill="1" applyBorder="1" applyAlignment="1" applyProtection="1">
      <alignment horizontal="left"/>
      <protection locked="0"/>
    </xf>
    <xf numFmtId="172" fontId="84" fillId="0" borderId="0" xfId="261" applyNumberFormat="1" applyFont="1" applyFill="1" applyBorder="1" applyAlignment="1" applyProtection="1">
      <alignment horizontal="center"/>
      <protection locked="0"/>
    </xf>
    <xf numFmtId="172" fontId="89" fillId="0" borderId="0" xfId="261" applyNumberFormat="1" applyFont="1" applyFill="1" applyBorder="1" applyAlignment="1">
      <alignment horizontal="center"/>
    </xf>
    <xf numFmtId="165" fontId="84" fillId="0" borderId="0" xfId="178" applyNumberFormat="1" applyFont="1" applyFill="1" applyBorder="1" applyAlignment="1" applyProtection="1">
      <alignment horizontal="center"/>
      <protection locked="0"/>
    </xf>
    <xf numFmtId="164" fontId="84" fillId="0" borderId="0" xfId="427" applyNumberFormat="1" applyFont="1" applyFill="1" applyBorder="1"/>
    <xf numFmtId="165" fontId="84" fillId="60" borderId="0" xfId="429" applyNumberFormat="1" applyFont="1" applyFill="1" applyBorder="1" applyAlignment="1" applyProtection="1">
      <alignment horizontal="center"/>
      <protection locked="0"/>
    </xf>
    <xf numFmtId="165" fontId="84" fillId="60" borderId="0" xfId="178" applyNumberFormat="1" applyFont="1" applyFill="1" applyBorder="1" applyAlignment="1" applyProtection="1">
      <alignment horizontal="center"/>
      <protection locked="0"/>
    </xf>
    <xf numFmtId="165" fontId="84" fillId="0" borderId="0" xfId="429" applyNumberFormat="1" applyFont="1" applyFill="1" applyBorder="1" applyAlignment="1" applyProtection="1">
      <alignment horizontal="center"/>
      <protection locked="0"/>
    </xf>
    <xf numFmtId="164" fontId="84" fillId="0" borderId="0" xfId="428" applyNumberFormat="1" applyFont="1" applyFill="1" applyBorder="1"/>
    <xf numFmtId="170" fontId="84" fillId="60" borderId="0" xfId="261" applyNumberFormat="1" applyFont="1" applyFill="1" applyBorder="1" applyAlignment="1">
      <alignment horizontal="center"/>
    </xf>
    <xf numFmtId="170" fontId="84" fillId="60" borderId="0" xfId="0" applyNumberFormat="1" applyFont="1" applyFill="1" applyBorder="1" applyAlignment="1" applyProtection="1">
      <alignment horizontal="center"/>
      <protection locked="0"/>
    </xf>
    <xf numFmtId="165" fontId="84" fillId="60" borderId="0" xfId="0" applyNumberFormat="1" applyFont="1" applyFill="1" applyBorder="1" applyAlignment="1" applyProtection="1">
      <alignment horizontal="center"/>
      <protection locked="0"/>
    </xf>
    <xf numFmtId="0" fontId="92" fillId="0" borderId="0" xfId="428" applyFont="1" applyFill="1" applyBorder="1" applyAlignment="1">
      <alignment horizontal="left"/>
    </xf>
    <xf numFmtId="0" fontId="88" fillId="0" borderId="0" xfId="260" applyFont="1" applyFill="1" applyBorder="1" applyAlignment="1">
      <alignment horizontal="left"/>
    </xf>
    <xf numFmtId="165" fontId="84" fillId="59" borderId="0" xfId="260" applyNumberFormat="1" applyFont="1" applyFill="1" applyBorder="1" applyAlignment="1">
      <alignment horizontal="center"/>
    </xf>
    <xf numFmtId="165" fontId="84" fillId="0" borderId="0" xfId="260" applyNumberFormat="1" applyFont="1" applyFill="1" applyBorder="1" applyAlignment="1">
      <alignment horizontal="center"/>
    </xf>
    <xf numFmtId="165" fontId="84" fillId="60" borderId="0" xfId="260" applyNumberFormat="1" applyFont="1" applyFill="1" applyBorder="1" applyAlignment="1">
      <alignment horizontal="left"/>
    </xf>
    <xf numFmtId="165" fontId="84" fillId="60" borderId="0" xfId="260" applyNumberFormat="1" applyFont="1" applyFill="1" applyBorder="1" applyAlignment="1">
      <alignment horizontal="center"/>
    </xf>
    <xf numFmtId="165" fontId="88" fillId="0" borderId="0" xfId="260" applyNumberFormat="1" applyFont="1" applyFill="1" applyBorder="1" applyAlignment="1">
      <alignment horizontal="left"/>
    </xf>
    <xf numFmtId="165" fontId="84" fillId="0" borderId="0" xfId="260" applyNumberFormat="1" applyFont="1" applyFill="1" applyBorder="1" applyAlignment="1">
      <alignment horizontal="centerContinuous"/>
    </xf>
    <xf numFmtId="0" fontId="84" fillId="60" borderId="0" xfId="260" applyFont="1" applyFill="1" applyBorder="1" applyAlignment="1">
      <alignment horizontal="left"/>
    </xf>
    <xf numFmtId="0" fontId="84" fillId="60" borderId="0" xfId="260" applyFont="1" applyFill="1" applyBorder="1"/>
    <xf numFmtId="171" fontId="84" fillId="60" borderId="0" xfId="261" applyNumberFormat="1" applyFont="1" applyFill="1" applyBorder="1" applyAlignment="1" applyProtection="1">
      <alignment horizontal="centerContinuous"/>
      <protection locked="0"/>
    </xf>
    <xf numFmtId="171" fontId="84" fillId="60" borderId="0" xfId="261" applyNumberFormat="1" applyFont="1" applyFill="1" applyBorder="1" applyAlignment="1" applyProtection="1">
      <alignment horizontal="center"/>
      <protection locked="0"/>
    </xf>
    <xf numFmtId="171" fontId="84" fillId="60" borderId="0" xfId="261" applyNumberFormat="1" applyFont="1" applyFill="1" applyBorder="1" applyAlignment="1">
      <alignment horizontal="center"/>
    </xf>
    <xf numFmtId="171" fontId="84" fillId="0" borderId="0" xfId="261" applyNumberFormat="1" applyFont="1" applyFill="1" applyBorder="1" applyAlignment="1" applyProtection="1">
      <alignment horizontal="centerContinuous"/>
      <protection locked="0"/>
    </xf>
    <xf numFmtId="171" fontId="84" fillId="0" borderId="0" xfId="261" applyNumberFormat="1" applyFont="1" applyFill="1" applyBorder="1" applyAlignment="1" applyProtection="1">
      <alignment horizontal="center"/>
      <protection locked="0"/>
    </xf>
    <xf numFmtId="171" fontId="84" fillId="0" borderId="0" xfId="261" applyNumberFormat="1" applyFont="1" applyFill="1" applyBorder="1" applyAlignment="1">
      <alignment horizontal="center"/>
    </xf>
    <xf numFmtId="37" fontId="84" fillId="59" borderId="0" xfId="426" applyNumberFormat="1" applyFont="1" applyFill="1" applyBorder="1" applyAlignment="1">
      <alignment horizontal="center" vertical="top"/>
    </xf>
    <xf numFmtId="37" fontId="84" fillId="59" borderId="0" xfId="261" applyNumberFormat="1" applyFont="1" applyFill="1" applyBorder="1" applyAlignment="1">
      <alignment horizontal="center"/>
    </xf>
    <xf numFmtId="3" fontId="84" fillId="59" borderId="0" xfId="426" applyNumberFormat="1" applyFont="1" applyFill="1" applyBorder="1" applyAlignment="1">
      <alignment horizontal="center" vertical="top"/>
    </xf>
    <xf numFmtId="37" fontId="84" fillId="0" borderId="0" xfId="261" applyNumberFormat="1" applyFont="1" applyFill="1" applyBorder="1" applyAlignment="1">
      <alignment horizontal="center"/>
    </xf>
    <xf numFmtId="37" fontId="84" fillId="0" borderId="0" xfId="426" applyNumberFormat="1" applyFont="1" applyFill="1" applyBorder="1" applyAlignment="1">
      <alignment horizontal="center" vertical="top"/>
    </xf>
    <xf numFmtId="3" fontId="84" fillId="0" borderId="0" xfId="426" applyNumberFormat="1" applyFont="1" applyFill="1" applyBorder="1" applyAlignment="1">
      <alignment horizontal="center" vertical="top"/>
    </xf>
    <xf numFmtId="37" fontId="84" fillId="60" borderId="0" xfId="426" applyNumberFormat="1" applyFont="1" applyFill="1" applyBorder="1" applyAlignment="1">
      <alignment horizontal="center" vertical="top"/>
    </xf>
    <xf numFmtId="37" fontId="84" fillId="60" borderId="0" xfId="261" applyNumberFormat="1" applyFont="1" applyFill="1" applyBorder="1" applyAlignment="1">
      <alignment horizontal="center"/>
    </xf>
    <xf numFmtId="3" fontId="84" fillId="60" borderId="0" xfId="426" applyNumberFormat="1" applyFont="1" applyFill="1" applyBorder="1" applyAlignment="1">
      <alignment horizontal="center" vertical="top"/>
    </xf>
    <xf numFmtId="0" fontId="92" fillId="0" borderId="0" xfId="428" applyFont="1" applyBorder="1"/>
    <xf numFmtId="1" fontId="84" fillId="59" borderId="0" xfId="178" applyNumberFormat="1" applyFont="1" applyFill="1" applyBorder="1" applyAlignment="1" applyProtection="1">
      <alignment horizontal="center"/>
      <protection locked="0"/>
    </xf>
    <xf numFmtId="1" fontId="84" fillId="0" borderId="0" xfId="178" applyNumberFormat="1" applyFont="1" applyFill="1" applyBorder="1" applyAlignment="1" applyProtection="1">
      <alignment horizontal="center"/>
      <protection locked="0"/>
    </xf>
    <xf numFmtId="3" fontId="91" fillId="0" borderId="0" xfId="0" applyNumberFormat="1" applyFont="1" applyFill="1" applyBorder="1" applyAlignment="1" applyProtection="1">
      <alignment horizontal="center"/>
    </xf>
    <xf numFmtId="1" fontId="84" fillId="60" borderId="0" xfId="178" applyNumberFormat="1" applyFont="1" applyFill="1" applyBorder="1" applyAlignment="1" applyProtection="1">
      <alignment horizontal="center"/>
      <protection locked="0"/>
    </xf>
    <xf numFmtId="3" fontId="91" fillId="59" borderId="0" xfId="0" applyNumberFormat="1" applyFont="1" applyFill="1" applyBorder="1" applyAlignment="1" applyProtection="1">
      <alignment horizontal="center"/>
    </xf>
    <xf numFmtId="3" fontId="91" fillId="60" borderId="0" xfId="0" applyNumberFormat="1" applyFont="1" applyFill="1" applyBorder="1" applyAlignment="1" applyProtection="1">
      <alignment horizontal="center"/>
    </xf>
    <xf numFmtId="3" fontId="84" fillId="59" borderId="0" xfId="0" applyNumberFormat="1" applyFont="1" applyFill="1" applyBorder="1" applyAlignment="1" applyProtection="1">
      <alignment horizontal="centerContinuous"/>
    </xf>
    <xf numFmtId="3" fontId="91" fillId="59" borderId="0" xfId="0" applyNumberFormat="1" applyFont="1" applyFill="1" applyBorder="1" applyAlignment="1" applyProtection="1">
      <alignment horizontal="centerContinuous"/>
    </xf>
    <xf numFmtId="3" fontId="84" fillId="0" borderId="0" xfId="0" applyNumberFormat="1" applyFont="1" applyFill="1" applyBorder="1" applyAlignment="1" applyProtection="1">
      <alignment horizontal="centerContinuous"/>
    </xf>
    <xf numFmtId="3" fontId="91" fillId="0" borderId="0" xfId="0" applyNumberFormat="1" applyFont="1" applyFill="1" applyBorder="1" applyAlignment="1" applyProtection="1">
      <alignment horizontal="centerContinuous"/>
    </xf>
    <xf numFmtId="0" fontId="88" fillId="60" borderId="0" xfId="0" applyFont="1" applyFill="1" applyBorder="1"/>
    <xf numFmtId="3" fontId="84" fillId="60" borderId="0" xfId="0" applyNumberFormat="1" applyFont="1" applyFill="1" applyBorder="1" applyAlignment="1" applyProtection="1">
      <alignment horizontal="centerContinuous"/>
    </xf>
    <xf numFmtId="164" fontId="84" fillId="60" borderId="0" xfId="323" applyNumberFormat="1" applyFont="1" applyFill="1" applyBorder="1" applyAlignment="1">
      <alignment horizontal="center"/>
    </xf>
    <xf numFmtId="0" fontId="84" fillId="0" borderId="0" xfId="0" applyFont="1" applyFill="1" applyBorder="1" applyAlignment="1">
      <alignment horizontal="center"/>
    </xf>
    <xf numFmtId="0" fontId="77" fillId="0" borderId="0" xfId="260" applyFont="1" applyBorder="1" applyAlignment="1">
      <alignment horizontal="left"/>
    </xf>
    <xf numFmtId="0" fontId="77" fillId="0" borderId="0" xfId="428" quotePrefix="1" applyFont="1" applyBorder="1" applyAlignment="1">
      <alignment horizontal="left"/>
    </xf>
    <xf numFmtId="164" fontId="77" fillId="0" borderId="0" xfId="261" applyNumberFormat="1" applyFont="1" applyFill="1" applyBorder="1"/>
    <xf numFmtId="164" fontId="77" fillId="0" borderId="0" xfId="427" applyNumberFormat="1" applyFont="1" applyBorder="1"/>
    <xf numFmtId="0" fontId="86" fillId="0" borderId="0" xfId="0" applyFont="1" applyFill="1" applyBorder="1" applyAlignment="1">
      <alignment horizontal="left"/>
    </xf>
    <xf numFmtId="0" fontId="86" fillId="0" borderId="0" xfId="0" applyFont="1" applyBorder="1"/>
    <xf numFmtId="0" fontId="1" fillId="0" borderId="0" xfId="0" applyFont="1" applyAlignment="1">
      <alignment vertical="center"/>
    </xf>
    <xf numFmtId="0" fontId="84" fillId="60" borderId="0" xfId="428" applyFont="1" applyFill="1" applyBorder="1" applyAlignment="1">
      <alignment horizontal="centerContinuous"/>
    </xf>
    <xf numFmtId="0" fontId="84" fillId="60" borderId="0" xfId="428" applyFont="1" applyFill="1" applyBorder="1" applyAlignment="1">
      <alignment horizontal="centerContinuous" vertical="center"/>
    </xf>
    <xf numFmtId="0" fontId="0" fillId="0" borderId="0" xfId="0" applyFont="1"/>
    <xf numFmtId="0" fontId="84" fillId="0" borderId="0" xfId="428" applyFont="1" applyFill="1" applyBorder="1" applyAlignment="1">
      <alignment vertical="center"/>
    </xf>
    <xf numFmtId="0" fontId="7" fillId="0" borderId="0" xfId="428" applyFont="1" applyFill="1" applyAlignment="1">
      <alignment vertical="center"/>
    </xf>
    <xf numFmtId="0" fontId="84" fillId="61" borderId="0" xfId="428" applyFont="1" applyFill="1" applyBorder="1" applyAlignment="1">
      <alignment vertical="center"/>
    </xf>
    <xf numFmtId="0" fontId="84" fillId="61" borderId="0" xfId="428" applyFont="1" applyFill="1" applyBorder="1" applyAlignment="1">
      <alignment horizontal="centerContinuous" vertical="center"/>
    </xf>
    <xf numFmtId="0" fontId="84" fillId="60" borderId="0" xfId="428" applyFont="1" applyFill="1" applyBorder="1" applyAlignment="1">
      <alignment horizontal="center" wrapText="1"/>
    </xf>
    <xf numFmtId="0" fontId="84" fillId="0" borderId="0" xfId="428" applyFont="1" applyBorder="1" applyAlignment="1">
      <alignment vertical="center"/>
    </xf>
    <xf numFmtId="0" fontId="7" fillId="0" borderId="0" xfId="428" applyFont="1" applyAlignment="1">
      <alignment vertical="center"/>
    </xf>
    <xf numFmtId="0" fontId="90" fillId="0" borderId="0" xfId="0" applyFont="1" applyFill="1" applyBorder="1" applyAlignment="1">
      <alignment vertical="center"/>
    </xf>
    <xf numFmtId="0" fontId="84" fillId="61" borderId="0" xfId="428" applyFont="1" applyFill="1" applyBorder="1" applyAlignment="1">
      <alignment horizontal="centerContinuous" vertical="center" wrapText="1"/>
    </xf>
    <xf numFmtId="0" fontId="84" fillId="61" borderId="0" xfId="428" applyFont="1" applyFill="1" applyBorder="1" applyAlignment="1">
      <alignment horizontal="left" vertical="center"/>
    </xf>
    <xf numFmtId="0" fontId="0" fillId="0" borderId="0" xfId="0" applyFont="1" applyFill="1"/>
    <xf numFmtId="0" fontId="90" fillId="61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84" fillId="60" borderId="0" xfId="428" applyFont="1" applyFill="1" applyBorder="1" applyAlignment="1">
      <alignment horizontal="left" vertical="center"/>
    </xf>
    <xf numFmtId="0" fontId="84" fillId="60" borderId="0" xfId="428" applyFont="1" applyFill="1" applyBorder="1" applyAlignment="1">
      <alignment horizontal="centerContinuous" wrapText="1"/>
    </xf>
    <xf numFmtId="0" fontId="94" fillId="61" borderId="0" xfId="428" applyFont="1" applyFill="1" applyBorder="1" applyAlignment="1">
      <alignment horizontal="centerContinuous"/>
    </xf>
    <xf numFmtId="0" fontId="77" fillId="0" borderId="0" xfId="302" applyFont="1" applyFill="1"/>
    <xf numFmtId="0" fontId="11" fillId="0" borderId="0" xfId="0" applyFont="1"/>
    <xf numFmtId="0" fontId="84" fillId="61" borderId="0" xfId="428" applyFont="1" applyFill="1" applyBorder="1" applyAlignment="1">
      <alignment horizontal="center" wrapText="1"/>
    </xf>
    <xf numFmtId="0" fontId="84" fillId="61" borderId="0" xfId="428" applyFont="1" applyFill="1" applyBorder="1" applyAlignment="1">
      <alignment horizontal="center"/>
    </xf>
    <xf numFmtId="3" fontId="1" fillId="0" borderId="0" xfId="0" applyNumberFormat="1" applyFont="1"/>
    <xf numFmtId="0" fontId="77" fillId="0" borderId="0" xfId="0" applyFont="1" applyBorder="1" applyAlignment="1">
      <alignment vertical="center"/>
    </xf>
    <xf numFmtId="173" fontId="84" fillId="0" borderId="0" xfId="428" applyNumberFormat="1" applyFont="1" applyFill="1" applyBorder="1"/>
    <xf numFmtId="1" fontId="84" fillId="59" borderId="0" xfId="261" applyNumberFormat="1" applyFont="1" applyFill="1" applyBorder="1" applyAlignment="1" applyProtection="1">
      <alignment horizontal="centerContinuous"/>
      <protection locked="0"/>
    </xf>
    <xf numFmtId="1" fontId="84" fillId="59" borderId="0" xfId="261" applyNumberFormat="1" applyFont="1" applyFill="1" applyBorder="1" applyAlignment="1" applyProtection="1">
      <alignment horizontal="center"/>
      <protection locked="0"/>
    </xf>
    <xf numFmtId="1" fontId="84" fillId="59" borderId="0" xfId="261" applyNumberFormat="1" applyFont="1" applyFill="1" applyBorder="1" applyAlignment="1">
      <alignment horizontal="center"/>
    </xf>
    <xf numFmtId="1" fontId="84" fillId="0" borderId="0" xfId="261" applyNumberFormat="1" applyFont="1" applyFill="1" applyBorder="1" applyAlignment="1" applyProtection="1">
      <alignment horizontal="centerContinuous"/>
      <protection locked="0"/>
    </xf>
    <xf numFmtId="1" fontId="84" fillId="0" borderId="0" xfId="261" applyNumberFormat="1" applyFont="1" applyFill="1" applyBorder="1" applyAlignment="1" applyProtection="1">
      <alignment horizontal="center"/>
      <protection locked="0"/>
    </xf>
    <xf numFmtId="1" fontId="84" fillId="0" borderId="0" xfId="261" applyNumberFormat="1" applyFont="1" applyFill="1" applyBorder="1" applyAlignment="1">
      <alignment horizontal="center"/>
    </xf>
    <xf numFmtId="1" fontId="84" fillId="60" borderId="0" xfId="261" applyNumberFormat="1" applyFont="1" applyFill="1" applyBorder="1" applyAlignment="1" applyProtection="1">
      <alignment horizontal="centerContinuous"/>
      <protection locked="0"/>
    </xf>
    <xf numFmtId="1" fontId="84" fillId="60" borderId="0" xfId="261" applyNumberFormat="1" applyFont="1" applyFill="1" applyBorder="1" applyAlignment="1" applyProtection="1">
      <alignment horizontal="center"/>
      <protection locked="0"/>
    </xf>
    <xf numFmtId="1" fontId="84" fillId="60" borderId="0" xfId="261" applyNumberFormat="1" applyFont="1" applyFill="1" applyBorder="1" applyAlignment="1">
      <alignment horizontal="center"/>
    </xf>
    <xf numFmtId="1" fontId="91" fillId="0" borderId="0" xfId="261" applyNumberFormat="1" applyFont="1" applyFill="1" applyBorder="1" applyAlignment="1">
      <alignment horizontal="centerContinuous"/>
    </xf>
    <xf numFmtId="1" fontId="84" fillId="0" borderId="0" xfId="261" applyNumberFormat="1" applyFont="1" applyFill="1" applyBorder="1" applyAlignment="1">
      <alignment horizontal="left"/>
    </xf>
    <xf numFmtId="3" fontId="84" fillId="62" borderId="0" xfId="0" applyNumberFormat="1" applyFont="1" applyFill="1" applyBorder="1" applyAlignment="1" applyProtection="1">
      <alignment horizontal="center"/>
      <protection locked="0"/>
    </xf>
    <xf numFmtId="0" fontId="84" fillId="0" borderId="0" xfId="428" applyFont="1" applyFill="1" applyBorder="1" applyAlignment="1" applyProtection="1">
      <alignment horizontal="left"/>
      <protection locked="0"/>
    </xf>
    <xf numFmtId="0" fontId="89" fillId="0" borderId="0" xfId="428" applyFont="1" applyFill="1" applyBorder="1" applyAlignment="1">
      <alignment horizontal="left"/>
    </xf>
    <xf numFmtId="0" fontId="84" fillId="0" borderId="0" xfId="257" applyFont="1" applyFill="1" applyBorder="1" applyAlignment="1" applyProtection="1">
      <alignment horizontal="left"/>
      <protection locked="0"/>
    </xf>
    <xf numFmtId="0" fontId="89" fillId="0" borderId="0" xfId="257" applyFont="1" applyFill="1" applyBorder="1" applyAlignment="1" applyProtection="1">
      <alignment horizontal="left"/>
    </xf>
    <xf numFmtId="0" fontId="84" fillId="0" borderId="0" xfId="257" applyFont="1" applyFill="1" applyBorder="1" applyAlignment="1">
      <alignment horizontal="left"/>
    </xf>
    <xf numFmtId="0" fontId="84" fillId="0" borderId="0" xfId="0" applyFont="1" applyFill="1" applyBorder="1" applyAlignment="1" applyProtection="1">
      <alignment horizontal="left"/>
      <protection locked="0"/>
    </xf>
    <xf numFmtId="0" fontId="84" fillId="0" borderId="0" xfId="0" applyFont="1" applyFill="1" applyBorder="1" applyProtection="1">
      <protection locked="0"/>
    </xf>
    <xf numFmtId="0" fontId="89" fillId="0" borderId="0" xfId="0" applyFont="1" applyFill="1" applyBorder="1" applyAlignment="1" applyProtection="1">
      <alignment horizontal="left"/>
    </xf>
    <xf numFmtId="3" fontId="84" fillId="0" borderId="0" xfId="0" applyNumberFormat="1" applyFont="1" applyFill="1" applyBorder="1" applyAlignment="1" applyProtection="1">
      <alignment horizontal="centerContinuous"/>
      <protection locked="0"/>
    </xf>
    <xf numFmtId="3" fontId="84" fillId="0" borderId="0" xfId="426" applyNumberFormat="1" applyFont="1" applyFill="1" applyBorder="1" applyAlignment="1" applyProtection="1">
      <alignment horizontal="center"/>
      <protection locked="0"/>
    </xf>
    <xf numFmtId="3" fontId="84" fillId="0" borderId="0" xfId="426" applyNumberFormat="1" applyFont="1" applyFill="1" applyBorder="1" applyAlignment="1">
      <alignment horizontal="center"/>
    </xf>
    <xf numFmtId="0" fontId="89" fillId="0" borderId="0" xfId="0" applyFont="1" applyFill="1" applyBorder="1" applyProtection="1"/>
    <xf numFmtId="0" fontId="89" fillId="0" borderId="0" xfId="257" applyFont="1" applyFill="1" applyBorder="1" applyProtection="1"/>
    <xf numFmtId="0" fontId="84" fillId="0" borderId="0" xfId="257" applyFont="1" applyFill="1" applyBorder="1" applyAlignment="1">
      <alignment horizontal="center"/>
    </xf>
    <xf numFmtId="165" fontId="84" fillId="0" borderId="0" xfId="428" applyNumberFormat="1" applyFont="1" applyFill="1" applyBorder="1" applyAlignment="1">
      <alignment horizontal="centerContinuous"/>
    </xf>
    <xf numFmtId="0" fontId="84" fillId="62" borderId="0" xfId="428" applyFont="1" applyFill="1" applyBorder="1"/>
    <xf numFmtId="0" fontId="89" fillId="0" borderId="0" xfId="428" applyFont="1" applyFill="1" applyBorder="1"/>
    <xf numFmtId="0" fontId="84" fillId="0" borderId="0" xfId="428" applyFont="1" applyFill="1" applyBorder="1" applyProtection="1">
      <protection locked="0"/>
    </xf>
    <xf numFmtId="0" fontId="84" fillId="62" borderId="0" xfId="0" applyFont="1" applyFill="1" applyBorder="1" applyAlignment="1">
      <alignment horizontal="left"/>
    </xf>
    <xf numFmtId="3" fontId="84" fillId="62" borderId="0" xfId="0" applyNumberFormat="1" applyFont="1" applyFill="1" applyBorder="1" applyAlignment="1">
      <alignment horizontal="center"/>
    </xf>
    <xf numFmtId="4" fontId="84" fillId="62" borderId="0" xfId="0" applyNumberFormat="1" applyFont="1" applyFill="1" applyBorder="1" applyAlignment="1">
      <alignment horizontal="center"/>
    </xf>
    <xf numFmtId="3" fontId="91" fillId="62" borderId="0" xfId="0" applyNumberFormat="1" applyFont="1" applyFill="1" applyBorder="1" applyAlignment="1">
      <alignment horizontal="center"/>
    </xf>
    <xf numFmtId="3" fontId="84" fillId="62" borderId="0" xfId="178" applyNumberFormat="1" applyFont="1" applyFill="1" applyBorder="1" applyAlignment="1" applyProtection="1">
      <alignment horizontal="center"/>
      <protection locked="0"/>
    </xf>
    <xf numFmtId="170" fontId="91" fillId="62" borderId="0" xfId="0" applyNumberFormat="1" applyFont="1" applyFill="1" applyBorder="1" applyAlignment="1">
      <alignment horizontal="center"/>
    </xf>
    <xf numFmtId="165" fontId="84" fillId="62" borderId="0" xfId="261" applyNumberFormat="1" applyFont="1" applyFill="1" applyBorder="1" applyAlignment="1">
      <alignment horizontal="center"/>
    </xf>
    <xf numFmtId="3" fontId="84" fillId="62" borderId="0" xfId="428" applyNumberFormat="1" applyFont="1" applyFill="1" applyBorder="1" applyAlignment="1" applyProtection="1">
      <alignment horizontal="center"/>
      <protection locked="0"/>
    </xf>
    <xf numFmtId="3" fontId="84" fillId="62" borderId="0" xfId="428" applyNumberFormat="1" applyFont="1" applyFill="1" applyBorder="1" applyAlignment="1" applyProtection="1">
      <alignment horizontal="centerContinuous"/>
      <protection locked="0"/>
    </xf>
    <xf numFmtId="3" fontId="84" fillId="62" borderId="0" xfId="428" applyNumberFormat="1" applyFont="1" applyFill="1" applyBorder="1" applyAlignment="1">
      <alignment horizontal="center"/>
    </xf>
    <xf numFmtId="3" fontId="90" fillId="62" borderId="0" xfId="0" applyNumberFormat="1" applyFont="1" applyFill="1" applyBorder="1" applyAlignment="1">
      <alignment horizontal="center"/>
    </xf>
    <xf numFmtId="3" fontId="84" fillId="62" borderId="0" xfId="272" applyNumberFormat="1" applyFont="1" applyFill="1" applyBorder="1" applyAlignment="1">
      <alignment horizontal="center"/>
    </xf>
    <xf numFmtId="3" fontId="91" fillId="62" borderId="0" xfId="426" applyNumberFormat="1" applyFont="1" applyFill="1" applyBorder="1" applyAlignment="1">
      <alignment horizontal="center"/>
    </xf>
    <xf numFmtId="4" fontId="84" fillId="62" borderId="0" xfId="428" applyNumberFormat="1" applyFont="1" applyFill="1" applyBorder="1" applyAlignment="1">
      <alignment horizontal="center"/>
    </xf>
    <xf numFmtId="4" fontId="84" fillId="62" borderId="0" xfId="428" applyNumberFormat="1" applyFont="1" applyFill="1" applyBorder="1" applyAlignment="1">
      <alignment horizontal="centerContinuous"/>
    </xf>
    <xf numFmtId="4" fontId="84" fillId="62" borderId="0" xfId="260" applyNumberFormat="1" applyFont="1" applyFill="1" applyBorder="1" applyAlignment="1">
      <alignment horizontal="center"/>
    </xf>
    <xf numFmtId="4" fontId="84" fillId="62" borderId="0" xfId="0" applyNumberFormat="1" applyFont="1" applyFill="1" applyBorder="1" applyAlignment="1">
      <alignment horizontal="centerContinuous"/>
    </xf>
    <xf numFmtId="0" fontId="84" fillId="62" borderId="0" xfId="261" applyFont="1" applyFill="1" applyBorder="1" applyAlignment="1">
      <alignment horizontal="left"/>
    </xf>
    <xf numFmtId="3" fontId="84" fillId="62" borderId="0" xfId="0" applyNumberFormat="1" applyFont="1" applyFill="1" applyBorder="1" applyAlignment="1">
      <alignment horizontal="centerContinuous"/>
    </xf>
    <xf numFmtId="165" fontId="84" fillId="62" borderId="0" xfId="0" applyNumberFormat="1" applyFont="1" applyFill="1" applyBorder="1" applyAlignment="1">
      <alignment horizontal="centerContinuous"/>
    </xf>
    <xf numFmtId="165" fontId="84" fillId="62" borderId="0" xfId="0" applyNumberFormat="1" applyFont="1" applyFill="1" applyBorder="1" applyAlignment="1">
      <alignment horizontal="center"/>
    </xf>
    <xf numFmtId="170" fontId="84" fillId="62" borderId="0" xfId="0" applyNumberFormat="1" applyFont="1" applyFill="1" applyBorder="1" applyAlignment="1">
      <alignment horizontal="center"/>
    </xf>
    <xf numFmtId="165" fontId="84" fillId="62" borderId="0" xfId="178" applyNumberFormat="1" applyFont="1" applyFill="1" applyBorder="1" applyAlignment="1" applyProtection="1">
      <alignment horizontal="center"/>
      <protection locked="0"/>
    </xf>
    <xf numFmtId="165" fontId="84" fillId="62" borderId="0" xfId="260" applyNumberFormat="1" applyFont="1" applyFill="1" applyBorder="1" applyAlignment="1">
      <alignment horizontal="center"/>
    </xf>
    <xf numFmtId="1" fontId="84" fillId="62" borderId="0" xfId="261" applyNumberFormat="1" applyFont="1" applyFill="1" applyBorder="1" applyAlignment="1" applyProtection="1">
      <alignment horizontal="centerContinuous"/>
      <protection locked="0"/>
    </xf>
    <xf numFmtId="1" fontId="84" fillId="62" borderId="0" xfId="261" applyNumberFormat="1" applyFont="1" applyFill="1" applyBorder="1" applyAlignment="1" applyProtection="1">
      <alignment horizontal="center"/>
      <protection locked="0"/>
    </xf>
    <xf numFmtId="37" fontId="84" fillId="62" borderId="0" xfId="426" applyNumberFormat="1" applyFont="1" applyFill="1" applyBorder="1" applyAlignment="1">
      <alignment horizontal="center" vertical="top"/>
    </xf>
    <xf numFmtId="37" fontId="84" fillId="62" borderId="0" xfId="261" applyNumberFormat="1" applyFont="1" applyFill="1" applyBorder="1" applyAlignment="1">
      <alignment horizontal="center"/>
    </xf>
    <xf numFmtId="1" fontId="84" fillId="62" borderId="0" xfId="178" applyNumberFormat="1" applyFont="1" applyFill="1" applyBorder="1" applyAlignment="1" applyProtection="1">
      <alignment horizontal="center"/>
      <protection locked="0"/>
    </xf>
    <xf numFmtId="3" fontId="84" fillId="62" borderId="0" xfId="0" applyNumberFormat="1" applyFont="1" applyFill="1" applyBorder="1" applyAlignment="1" applyProtection="1">
      <alignment horizontal="centerContinuous"/>
    </xf>
    <xf numFmtId="14" fontId="74" fillId="0" borderId="0" xfId="428" applyNumberFormat="1" applyFont="1" applyBorder="1" applyAlignment="1">
      <alignment horizontal="centerContinuous"/>
    </xf>
    <xf numFmtId="3" fontId="91" fillId="62" borderId="0" xfId="0" applyNumberFormat="1" applyFont="1" applyFill="1" applyBorder="1" applyAlignment="1" applyProtection="1">
      <alignment horizontal="center"/>
    </xf>
    <xf numFmtId="3" fontId="84" fillId="62" borderId="0" xfId="426" applyNumberFormat="1" applyFont="1" applyFill="1" applyBorder="1" applyAlignment="1">
      <alignment horizontal="center" vertical="top"/>
    </xf>
    <xf numFmtId="1" fontId="84" fillId="62" borderId="0" xfId="261" applyNumberFormat="1" applyFont="1" applyFill="1" applyBorder="1" applyAlignment="1">
      <alignment horizontal="center"/>
    </xf>
    <xf numFmtId="0" fontId="84" fillId="59" borderId="0" xfId="428" applyFont="1" applyFill="1" applyBorder="1"/>
    <xf numFmtId="0" fontId="77" fillId="62" borderId="0" xfId="260" applyFont="1" applyFill="1" applyBorder="1"/>
    <xf numFmtId="0" fontId="84" fillId="62" borderId="0" xfId="260" applyFont="1" applyFill="1" applyBorder="1"/>
    <xf numFmtId="2" fontId="84" fillId="62" borderId="0" xfId="0" applyNumberFormat="1" applyFont="1" applyFill="1" applyBorder="1" applyAlignment="1">
      <alignment horizontal="center"/>
    </xf>
    <xf numFmtId="2" fontId="84" fillId="62" borderId="0" xfId="428" applyNumberFormat="1" applyFont="1" applyFill="1" applyBorder="1" applyAlignment="1">
      <alignment horizontal="center"/>
    </xf>
    <xf numFmtId="3" fontId="84" fillId="62" borderId="0" xfId="426" applyNumberFormat="1" applyFont="1" applyFill="1" applyBorder="1" applyAlignment="1" applyProtection="1">
      <alignment horizontal="centerContinuous"/>
      <protection locked="0"/>
    </xf>
    <xf numFmtId="3" fontId="91" fillId="62" borderId="0" xfId="428" applyNumberFormat="1" applyFont="1" applyFill="1" applyBorder="1" applyAlignment="1">
      <alignment horizontal="center"/>
    </xf>
    <xf numFmtId="3" fontId="84" fillId="62" borderId="0" xfId="428" applyNumberFormat="1" applyFont="1" applyFill="1" applyBorder="1" applyAlignment="1">
      <alignment horizontal="centerContinuous"/>
    </xf>
    <xf numFmtId="0" fontId="7" fillId="0" borderId="0" xfId="428" applyFont="1" applyAlignment="1">
      <alignment horizontal="center"/>
    </xf>
    <xf numFmtId="0" fontId="96" fillId="0" borderId="0" xfId="0" applyFont="1"/>
    <xf numFmtId="0" fontId="7" fillId="0" borderId="0" xfId="428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3" fontId="1" fillId="0" borderId="0" xfId="0" applyNumberFormat="1" applyFont="1" applyFill="1"/>
    <xf numFmtId="164" fontId="84" fillId="59" borderId="0" xfId="428" applyNumberFormat="1" applyFont="1" applyFill="1" applyBorder="1" applyAlignment="1">
      <alignment horizontal="center"/>
    </xf>
    <xf numFmtId="164" fontId="84" fillId="0" borderId="0" xfId="428" applyNumberFormat="1" applyFont="1" applyFill="1" applyBorder="1" applyAlignment="1">
      <alignment horizontal="center"/>
    </xf>
  </cellXfs>
  <cellStyles count="448">
    <cellStyle name="_ColumnTitles" xfId="1"/>
    <cellStyle name="_ColumnTitles 2" xfId="2"/>
    <cellStyle name="_DateRange" xfId="3"/>
    <cellStyle name="_DateRange 2" xfId="4"/>
    <cellStyle name="_Hidden" xfId="5"/>
    <cellStyle name="_Normal" xfId="6"/>
    <cellStyle name="_Percentage" xfId="7"/>
    <cellStyle name="_PercentageBold" xfId="8"/>
    <cellStyle name="_SeriesAttributes" xfId="9"/>
    <cellStyle name="_SeriesAttributes 2" xfId="10"/>
    <cellStyle name="_SeriesData" xfId="11"/>
    <cellStyle name="_SeriesData 2" xfId="12"/>
    <cellStyle name="_SeriesDataNA" xfId="13"/>
    <cellStyle name="_SeriesDataStatistics" xfId="14"/>
    <cellStyle name="20% - Accent1" xfId="393" builtinId="30" customBuiltin="1"/>
    <cellStyle name="20% - Accent1 2" xfId="15"/>
    <cellStyle name="20% - Accent1 2 2" xfId="16"/>
    <cellStyle name="20% - Accent1 2 3" xfId="17"/>
    <cellStyle name="20% - Accent1 3" xfId="18"/>
    <cellStyle name="20% - Accent1 4" xfId="19"/>
    <cellStyle name="20% - Accent1 5" xfId="20"/>
    <cellStyle name="20% - Accent1 6" xfId="21"/>
    <cellStyle name="20% - Accent1 7" xfId="22"/>
    <cellStyle name="20% - Accent2" xfId="397" builtinId="34" customBuiltin="1"/>
    <cellStyle name="20% - Accent2 2" xfId="23"/>
    <cellStyle name="20% - Accent2 2 2" xfId="24"/>
    <cellStyle name="20% - Accent2 2 3" xfId="25"/>
    <cellStyle name="20% - Accent2 3" xfId="26"/>
    <cellStyle name="20% - Accent2 4" xfId="27"/>
    <cellStyle name="20% - Accent2 5" xfId="28"/>
    <cellStyle name="20% - Accent2 6" xfId="29"/>
    <cellStyle name="20% - Accent2 7" xfId="30"/>
    <cellStyle name="20% - Accent3" xfId="401" builtinId="38" customBuiltin="1"/>
    <cellStyle name="20% - Accent3 2" xfId="31"/>
    <cellStyle name="20% - Accent3 2 2" xfId="32"/>
    <cellStyle name="20% - Accent3 2 3" xfId="33"/>
    <cellStyle name="20% - Accent3 3" xfId="34"/>
    <cellStyle name="20% - Accent3 4" xfId="35"/>
    <cellStyle name="20% - Accent3 5" xfId="36"/>
    <cellStyle name="20% - Accent3 6" xfId="37"/>
    <cellStyle name="20% - Accent3 7" xfId="38"/>
    <cellStyle name="20% - Accent4" xfId="405" builtinId="42" customBuiltin="1"/>
    <cellStyle name="20% - Accent4 2" xfId="39"/>
    <cellStyle name="20% - Accent4 2 2" xfId="40"/>
    <cellStyle name="20% - Accent4 2 3" xfId="41"/>
    <cellStyle name="20% - Accent4 3" xfId="42"/>
    <cellStyle name="20% - Accent4 4" xfId="43"/>
    <cellStyle name="20% - Accent4 5" xfId="44"/>
    <cellStyle name="20% - Accent4 6" xfId="45"/>
    <cellStyle name="20% - Accent4 7" xfId="46"/>
    <cellStyle name="20% - Accent5" xfId="409" builtinId="46" customBuiltin="1"/>
    <cellStyle name="20% - Accent5 2" xfId="47"/>
    <cellStyle name="20% - Accent5 2 2" xfId="48"/>
    <cellStyle name="20% - Accent5 2 3" xfId="49"/>
    <cellStyle name="20% - Accent5 3" xfId="50"/>
    <cellStyle name="20% - Accent5 4" xfId="51"/>
    <cellStyle name="20% - Accent5 5" xfId="52"/>
    <cellStyle name="20% - Accent5 6" xfId="53"/>
    <cellStyle name="20% - Accent5 7" xfId="54"/>
    <cellStyle name="20% - Accent6" xfId="413" builtinId="50" customBuiltin="1"/>
    <cellStyle name="20% - Accent6 2" xfId="55"/>
    <cellStyle name="20% - Accent6 2 2" xfId="56"/>
    <cellStyle name="20% - Accent6 2 3" xfId="57"/>
    <cellStyle name="20% - Accent6 3" xfId="58"/>
    <cellStyle name="20% - Accent6 4" xfId="59"/>
    <cellStyle name="20% - Accent6 5" xfId="60"/>
    <cellStyle name="20% - Accent6 6" xfId="61"/>
    <cellStyle name="20% - Accent6 7" xfId="62"/>
    <cellStyle name="40% - Accent1" xfId="394" builtinId="31" customBuiltin="1"/>
    <cellStyle name="40% - Accent1 2" xfId="63"/>
    <cellStyle name="40% - Accent1 2 2" xfId="64"/>
    <cellStyle name="40% - Accent1 2 3" xfId="65"/>
    <cellStyle name="40% - Accent1 3" xfId="66"/>
    <cellStyle name="40% - Accent1 4" xfId="67"/>
    <cellStyle name="40% - Accent1 5" xfId="68"/>
    <cellStyle name="40% - Accent1 6" xfId="69"/>
    <cellStyle name="40% - Accent1 7" xfId="70"/>
    <cellStyle name="40% - Accent2" xfId="398" builtinId="35" customBuiltin="1"/>
    <cellStyle name="40% - Accent2 2" xfId="71"/>
    <cellStyle name="40% - Accent2 2 2" xfId="72"/>
    <cellStyle name="40% - Accent2 2 3" xfId="73"/>
    <cellStyle name="40% - Accent2 3" xfId="74"/>
    <cellStyle name="40% - Accent2 4" xfId="75"/>
    <cellStyle name="40% - Accent2 5" xfId="76"/>
    <cellStyle name="40% - Accent2 6" xfId="77"/>
    <cellStyle name="40% - Accent2 7" xfId="78"/>
    <cellStyle name="40% - Accent3" xfId="402" builtinId="39" customBuiltin="1"/>
    <cellStyle name="40% - Accent3 2" xfId="79"/>
    <cellStyle name="40% - Accent3 2 2" xfId="80"/>
    <cellStyle name="40% - Accent3 2 3" xfId="81"/>
    <cellStyle name="40% - Accent3 3" xfId="82"/>
    <cellStyle name="40% - Accent3 4" xfId="83"/>
    <cellStyle name="40% - Accent3 5" xfId="84"/>
    <cellStyle name="40% - Accent3 6" xfId="85"/>
    <cellStyle name="40% - Accent3 7" xfId="86"/>
    <cellStyle name="40% - Accent4" xfId="406" builtinId="43" customBuiltin="1"/>
    <cellStyle name="40% - Accent4 2" xfId="87"/>
    <cellStyle name="40% - Accent4 2 2" xfId="88"/>
    <cellStyle name="40% - Accent4 2 3" xfId="89"/>
    <cellStyle name="40% - Accent4 3" xfId="90"/>
    <cellStyle name="40% - Accent4 4" xfId="91"/>
    <cellStyle name="40% - Accent4 5" xfId="92"/>
    <cellStyle name="40% - Accent4 6" xfId="93"/>
    <cellStyle name="40% - Accent4 7" xfId="94"/>
    <cellStyle name="40% - Accent5" xfId="410" builtinId="47" customBuiltin="1"/>
    <cellStyle name="40% - Accent5 2" xfId="95"/>
    <cellStyle name="40% - Accent5 2 2" xfId="96"/>
    <cellStyle name="40% - Accent5 2 3" xfId="97"/>
    <cellStyle name="40% - Accent5 3" xfId="98"/>
    <cellStyle name="40% - Accent5 4" xfId="99"/>
    <cellStyle name="40% - Accent5 5" xfId="100"/>
    <cellStyle name="40% - Accent5 6" xfId="101"/>
    <cellStyle name="40% - Accent5 7" xfId="102"/>
    <cellStyle name="40% - Accent6" xfId="414" builtinId="51" customBuiltin="1"/>
    <cellStyle name="40% - Accent6 2" xfId="103"/>
    <cellStyle name="40% - Accent6 2 2" xfId="104"/>
    <cellStyle name="40% - Accent6 2 3" xfId="105"/>
    <cellStyle name="40% - Accent6 3" xfId="106"/>
    <cellStyle name="40% - Accent6 4" xfId="107"/>
    <cellStyle name="40% - Accent6 5" xfId="108"/>
    <cellStyle name="40% - Accent6 6" xfId="109"/>
    <cellStyle name="40% - Accent6 7" xfId="110"/>
    <cellStyle name="60% - Accent1" xfId="395" builtinId="32" customBuiltin="1"/>
    <cellStyle name="60% - Accent1 2" xfId="111"/>
    <cellStyle name="60% - Accent1 2 2" xfId="112"/>
    <cellStyle name="60% - Accent1 2 3" xfId="113"/>
    <cellStyle name="60% - Accent1 3" xfId="114"/>
    <cellStyle name="60% - Accent2" xfId="399" builtinId="36" customBuiltin="1"/>
    <cellStyle name="60% - Accent2 2" xfId="115"/>
    <cellStyle name="60% - Accent2 2 2" xfId="116"/>
    <cellStyle name="60% - Accent2 2 3" xfId="117"/>
    <cellStyle name="60% - Accent2 3" xfId="118"/>
    <cellStyle name="60% - Accent3" xfId="403" builtinId="40" customBuiltin="1"/>
    <cellStyle name="60% - Accent3 2" xfId="119"/>
    <cellStyle name="60% - Accent3 2 2" xfId="120"/>
    <cellStyle name="60% - Accent3 2 3" xfId="121"/>
    <cellStyle name="60% - Accent3 3" xfId="122"/>
    <cellStyle name="60% - Accent4" xfId="407" builtinId="44" customBuiltin="1"/>
    <cellStyle name="60% - Accent4 2" xfId="123"/>
    <cellStyle name="60% - Accent4 2 2" xfId="124"/>
    <cellStyle name="60% - Accent4 2 3" xfId="125"/>
    <cellStyle name="60% - Accent4 3" xfId="126"/>
    <cellStyle name="60% - Accent5" xfId="411" builtinId="48" customBuiltin="1"/>
    <cellStyle name="60% - Accent5 2" xfId="127"/>
    <cellStyle name="60% - Accent5 2 2" xfId="128"/>
    <cellStyle name="60% - Accent5 2 3" xfId="129"/>
    <cellStyle name="60% - Accent5 3" xfId="130"/>
    <cellStyle name="60% - Accent6" xfId="415" builtinId="52" customBuiltin="1"/>
    <cellStyle name="60% - Accent6 2" xfId="131"/>
    <cellStyle name="60% - Accent6 2 2" xfId="132"/>
    <cellStyle name="60% - Accent6 2 3" xfId="133"/>
    <cellStyle name="60% - Accent6 3" xfId="134"/>
    <cellStyle name="Accent1" xfId="392" builtinId="29" customBuiltin="1"/>
    <cellStyle name="Accent1 2" xfId="135"/>
    <cellStyle name="Accent1 2 2" xfId="136"/>
    <cellStyle name="Accent1 2 3" xfId="137"/>
    <cellStyle name="Accent1 3" xfId="138"/>
    <cellStyle name="Accent2" xfId="396" builtinId="33" customBuiltin="1"/>
    <cellStyle name="Accent2 2" xfId="139"/>
    <cellStyle name="Accent2 2 2" xfId="140"/>
    <cellStyle name="Accent2 2 3" xfId="141"/>
    <cellStyle name="Accent2 3" xfId="142"/>
    <cellStyle name="Accent3" xfId="400" builtinId="37" customBuiltin="1"/>
    <cellStyle name="Accent3 2" xfId="143"/>
    <cellStyle name="Accent3 2 2" xfId="144"/>
    <cellStyle name="Accent3 2 3" xfId="145"/>
    <cellStyle name="Accent3 3" xfId="146"/>
    <cellStyle name="Accent4" xfId="404" builtinId="41" customBuiltin="1"/>
    <cellStyle name="Accent4 2" xfId="147"/>
    <cellStyle name="Accent4 2 2" xfId="148"/>
    <cellStyle name="Accent4 2 3" xfId="149"/>
    <cellStyle name="Accent4 3" xfId="150"/>
    <cellStyle name="Accent5" xfId="408" builtinId="45" customBuiltin="1"/>
    <cellStyle name="Accent5 2" xfId="151"/>
    <cellStyle name="Accent5 2 2" xfId="152"/>
    <cellStyle name="Accent5 2 3" xfId="153"/>
    <cellStyle name="Accent5 3" xfId="154"/>
    <cellStyle name="Accent6" xfId="412" builtinId="49" customBuiltin="1"/>
    <cellStyle name="Accent6 2" xfId="155"/>
    <cellStyle name="Accent6 2 2" xfId="156"/>
    <cellStyle name="Accent6 2 3" xfId="157"/>
    <cellStyle name="Accent6 3" xfId="158"/>
    <cellStyle name="Bad" xfId="381" builtinId="27" customBuiltin="1"/>
    <cellStyle name="Bad 2" xfId="159"/>
    <cellStyle name="Bad 2 2" xfId="160"/>
    <cellStyle name="Bad 2 3" xfId="161"/>
    <cellStyle name="Bad 3" xfId="162"/>
    <cellStyle name="Calculation" xfId="385" builtinId="22" customBuiltin="1"/>
    <cellStyle name="Calculation 2" xfId="163"/>
    <cellStyle name="Calculation 2 2" xfId="164"/>
    <cellStyle name="Calculation 2 2 2" xfId="165"/>
    <cellStyle name="Calculation 2 3" xfId="166"/>
    <cellStyle name="Calculation 3" xfId="167"/>
    <cellStyle name="Check Cell" xfId="387" builtinId="23" customBuiltin="1"/>
    <cellStyle name="Check Cell 2" xfId="168"/>
    <cellStyle name="Check Cell 2 2" xfId="169"/>
    <cellStyle name="Check Cell 2 3" xfId="170"/>
    <cellStyle name="Check Cell 3" xfId="171"/>
    <cellStyle name="Comma" xfId="426" builtinId="3"/>
    <cellStyle name="Comma [0] 2" xfId="172"/>
    <cellStyle name="Comma [0] 2 2" xfId="173"/>
    <cellStyle name="Comma [0] 3" xfId="174"/>
    <cellStyle name="Comma 10" xfId="175"/>
    <cellStyle name="Comma 10 2" xfId="434"/>
    <cellStyle name="Comma 11" xfId="176"/>
    <cellStyle name="Comma 11 2" xfId="177"/>
    <cellStyle name="Comma 11 3" xfId="435"/>
    <cellStyle name="Comma 12" xfId="436"/>
    <cellStyle name="Comma 13" xfId="437"/>
    <cellStyle name="Comma 14" xfId="438"/>
    <cellStyle name="Comma 2" xfId="178"/>
    <cellStyle name="Comma 2 2" xfId="179"/>
    <cellStyle name="Comma 2 2 2" xfId="180"/>
    <cellStyle name="Comma 2 3" xfId="181"/>
    <cellStyle name="Comma 2 4" xfId="182"/>
    <cellStyle name="Comma 2 5" xfId="183"/>
    <cellStyle name="Comma 2 6" xfId="184"/>
    <cellStyle name="Comma 3" xfId="185"/>
    <cellStyle name="Comma 3 2" xfId="186"/>
    <cellStyle name="Comma 3 3" xfId="187"/>
    <cellStyle name="Comma 3 4" xfId="188"/>
    <cellStyle name="Comma 4" xfId="189"/>
    <cellStyle name="Comma 4 2" xfId="190"/>
    <cellStyle name="Comma 4 3" xfId="439"/>
    <cellStyle name="Comma 5" xfId="191"/>
    <cellStyle name="Comma 5 2" xfId="192"/>
    <cellStyle name="Comma 5 3" xfId="193"/>
    <cellStyle name="Comma 5 4" xfId="194"/>
    <cellStyle name="Comma 6" xfId="195"/>
    <cellStyle name="Comma 6 2" xfId="418"/>
    <cellStyle name="Comma 6 3" xfId="440"/>
    <cellStyle name="Comma 7" xfId="196"/>
    <cellStyle name="Comma 7 2" xfId="421"/>
    <cellStyle name="Comma 7 2 2" xfId="431"/>
    <cellStyle name="Comma 7 3" xfId="424"/>
    <cellStyle name="Comma 7 4" xfId="441"/>
    <cellStyle name="Comma 8" xfId="197"/>
    <cellStyle name="Comma 8 2" xfId="442"/>
    <cellStyle name="Comma 9" xfId="198"/>
    <cellStyle name="Comma 9 2" xfId="443"/>
    <cellStyle name="Comma0" xfId="199"/>
    <cellStyle name="Currency 2" xfId="200"/>
    <cellStyle name="Currency0" xfId="201"/>
    <cellStyle name="Date" xfId="202"/>
    <cellStyle name="Explanatory Text" xfId="390" builtinId="53" customBuiltin="1"/>
    <cellStyle name="Explanatory Text 2" xfId="203"/>
    <cellStyle name="Explanatory Text 2 2" xfId="204"/>
    <cellStyle name="Explanatory Text 2 3" xfId="205"/>
    <cellStyle name="Explanatory Text 3" xfId="206"/>
    <cellStyle name="Fixed" xfId="207"/>
    <cellStyle name="Followed Hyperlink 2" xfId="208"/>
    <cellStyle name="Good" xfId="380" builtinId="26" customBuiltin="1"/>
    <cellStyle name="Good 2" xfId="209"/>
    <cellStyle name="Good 2 2" xfId="210"/>
    <cellStyle name="Good 2 3" xfId="211"/>
    <cellStyle name="Good 3" xfId="212"/>
    <cellStyle name="Heading 1" xfId="376" builtinId="16" customBuiltin="1"/>
    <cellStyle name="Heading 1 2" xfId="213"/>
    <cellStyle name="Heading 1 2 2" xfId="214"/>
    <cellStyle name="Heading 1 2 3" xfId="215"/>
    <cellStyle name="Heading 1 3" xfId="216"/>
    <cellStyle name="Heading 2" xfId="377" builtinId="17" customBuiltin="1"/>
    <cellStyle name="Heading 2 2" xfId="217"/>
    <cellStyle name="Heading 2 2 2" xfId="218"/>
    <cellStyle name="Heading 2 2 3" xfId="219"/>
    <cellStyle name="Heading 2 3" xfId="220"/>
    <cellStyle name="Heading 3" xfId="378" builtinId="18" customBuiltin="1"/>
    <cellStyle name="Heading 3 2" xfId="221"/>
    <cellStyle name="Heading 3 2 2" xfId="222"/>
    <cellStyle name="Heading 3 2 3" xfId="223"/>
    <cellStyle name="Heading 3 3" xfId="224"/>
    <cellStyle name="Heading 4" xfId="379" builtinId="19" customBuiltin="1"/>
    <cellStyle name="Heading 4 2" xfId="225"/>
    <cellStyle name="Heading 4 2 2" xfId="226"/>
    <cellStyle name="Heading 4 2 3" xfId="227"/>
    <cellStyle name="Heading 4 3" xfId="228"/>
    <cellStyle name="Hyperlink 2" xfId="229"/>
    <cellStyle name="Hyperlink 3" xfId="230"/>
    <cellStyle name="Hyperlink 4" xfId="231"/>
    <cellStyle name="Hyperlink 4 2" xfId="232"/>
    <cellStyle name="Hyperlink 5" xfId="233"/>
    <cellStyle name="Input" xfId="383" builtinId="20" customBuiltin="1"/>
    <cellStyle name="Input 2" xfId="234"/>
    <cellStyle name="Input 2 2" xfId="235"/>
    <cellStyle name="Input 2 2 2" xfId="236"/>
    <cellStyle name="Input 2 3" xfId="237"/>
    <cellStyle name="Input 3" xfId="238"/>
    <cellStyle name="Linked Cell" xfId="386" builtinId="24" customBuiltin="1"/>
    <cellStyle name="Linked Cell 2" xfId="239"/>
    <cellStyle name="Linked Cell 2 2" xfId="240"/>
    <cellStyle name="Linked Cell 2 3" xfId="241"/>
    <cellStyle name="Linked Cell 3" xfId="242"/>
    <cellStyle name="Neutral" xfId="382" builtinId="28" customBuiltin="1"/>
    <cellStyle name="Neutral 2" xfId="243"/>
    <cellStyle name="Neutral 2 2" xfId="244"/>
    <cellStyle name="Neutral 2 3" xfId="245"/>
    <cellStyle name="Neutral 3" xfId="246"/>
    <cellStyle name="Normal" xfId="0" builtinId="0"/>
    <cellStyle name="Normal 10" xfId="247"/>
    <cellStyle name="Normal 11" xfId="248"/>
    <cellStyle name="Normal 12" xfId="249"/>
    <cellStyle name="Normal 13" xfId="250"/>
    <cellStyle name="Normal 14" xfId="251"/>
    <cellStyle name="Normal 15" xfId="252"/>
    <cellStyle name="Normal 15 2" xfId="253"/>
    <cellStyle name="Normal 16" xfId="254"/>
    <cellStyle name="Normal 16 2" xfId="255"/>
    <cellStyle name="Normal 16 3" xfId="256"/>
    <cellStyle name="Normal 17" xfId="257"/>
    <cellStyle name="Normal 17 2" xfId="258"/>
    <cellStyle name="Normal 18" xfId="259"/>
    <cellStyle name="Normal 19" xfId="374"/>
    <cellStyle name="Normal 2" xfId="260"/>
    <cellStyle name="Normal 2 2" xfId="261"/>
    <cellStyle name="Normal 2 2 2" xfId="262"/>
    <cellStyle name="Normal 2 2 2 2" xfId="263"/>
    <cellStyle name="Normal 2 3" xfId="264"/>
    <cellStyle name="Normal 2 3 2" xfId="265"/>
    <cellStyle name="Normal 2 4" xfId="266"/>
    <cellStyle name="Normal 2 4 2" xfId="267"/>
    <cellStyle name="Normal 2 4 2 2" xfId="268"/>
    <cellStyle name="Normal 2 4 3" xfId="269"/>
    <cellStyle name="Normal 2 5" xfId="270"/>
    <cellStyle name="Normal 2 5 2" xfId="416"/>
    <cellStyle name="Normal 2 6" xfId="271"/>
    <cellStyle name="Normal 2 7" xfId="444"/>
    <cellStyle name="Normal 20" xfId="433"/>
    <cellStyle name="Normal 3" xfId="272"/>
    <cellStyle name="Normal 3 2" xfId="273"/>
    <cellStyle name="Normal 3 2 2" xfId="274"/>
    <cellStyle name="Normal 3 2 3" xfId="417"/>
    <cellStyle name="Normal 3 3" xfId="275"/>
    <cellStyle name="Normal 3 4" xfId="276"/>
    <cellStyle name="Normal 3 5" xfId="277"/>
    <cellStyle name="Normal 4" xfId="278"/>
    <cellStyle name="Normal 4 2" xfId="279"/>
    <cellStyle name="Normal 4 2 2" xfId="280"/>
    <cellStyle name="Normal 4 2 3" xfId="281"/>
    <cellStyle name="Normal 4 3" xfId="282"/>
    <cellStyle name="Normal 4 4" xfId="283"/>
    <cellStyle name="Normal 4 5" xfId="284"/>
    <cellStyle name="Normal 4 6" xfId="285"/>
    <cellStyle name="Normal 4 7" xfId="445"/>
    <cellStyle name="Normal 5" xfId="286"/>
    <cellStyle name="Normal 5 2" xfId="287"/>
    <cellStyle name="Normal 5 2 2" xfId="288"/>
    <cellStyle name="Normal 5 3" xfId="289"/>
    <cellStyle name="Normal 5 4" xfId="446"/>
    <cellStyle name="Normal 6" xfId="290"/>
    <cellStyle name="Normal 6 2" xfId="291"/>
    <cellStyle name="Normal 6 2 2" xfId="292"/>
    <cellStyle name="Normal 6 3" xfId="293"/>
    <cellStyle name="Normal 6 4" xfId="294"/>
    <cellStyle name="Normal 6 5" xfId="295"/>
    <cellStyle name="Normal 7" xfId="296"/>
    <cellStyle name="Normal 7 2" xfId="297"/>
    <cellStyle name="Normal 8" xfId="298"/>
    <cellStyle name="Normal 8 2" xfId="299"/>
    <cellStyle name="Normal 9" xfId="300"/>
    <cellStyle name="Normal 9 2" xfId="301"/>
    <cellStyle name="Normal 9 3" xfId="420"/>
    <cellStyle name="Normal 9 3 2" xfId="430"/>
    <cellStyle name="Normal 9 4" xfId="423"/>
    <cellStyle name="Normal_Air Carrier 2010" xfId="428"/>
    <cellStyle name="Normal_Econ2010" xfId="302"/>
    <cellStyle name="Normal_Sheet2_1" xfId="429"/>
    <cellStyle name="Note" xfId="389" builtinId="10" customBuiltin="1"/>
    <cellStyle name="Note 2" xfId="303"/>
    <cellStyle name="Note 2 2" xfId="304"/>
    <cellStyle name="Note 2 2 2" xfId="305"/>
    <cellStyle name="Note 2 2 2 2" xfId="306"/>
    <cellStyle name="Note 2 3" xfId="307"/>
    <cellStyle name="Note 2 3 2" xfId="308"/>
    <cellStyle name="Note 3" xfId="309"/>
    <cellStyle name="Note 3 2" xfId="310"/>
    <cellStyle name="Note 4" xfId="311"/>
    <cellStyle name="Note 4 2" xfId="312"/>
    <cellStyle name="Note 5" xfId="313"/>
    <cellStyle name="Note 6" xfId="314"/>
    <cellStyle name="Note 7" xfId="315"/>
    <cellStyle name="Note 8" xfId="316"/>
    <cellStyle name="Note 9" xfId="317"/>
    <cellStyle name="Output" xfId="384" builtinId="21" customBuiltin="1"/>
    <cellStyle name="Output 2" xfId="318"/>
    <cellStyle name="Output 2 2" xfId="319"/>
    <cellStyle name="Output 2 2 2" xfId="320"/>
    <cellStyle name="Output 2 3" xfId="321"/>
    <cellStyle name="Output 3" xfId="322"/>
    <cellStyle name="Percent" xfId="427" builtinId="5"/>
    <cellStyle name="Percent 2" xfId="323"/>
    <cellStyle name="Percent 2 2" xfId="324"/>
    <cellStyle name="Percent 2 2 2" xfId="325"/>
    <cellStyle name="Percent 2 3" xfId="326"/>
    <cellStyle name="Percent 2 4" xfId="327"/>
    <cellStyle name="Percent 2 5" xfId="328"/>
    <cellStyle name="Percent 3" xfId="329"/>
    <cellStyle name="Percent 3 2" xfId="330"/>
    <cellStyle name="Percent 3 3" xfId="331"/>
    <cellStyle name="Percent 4" xfId="332"/>
    <cellStyle name="Percent 4 2" xfId="333"/>
    <cellStyle name="Percent 4 3" xfId="419"/>
    <cellStyle name="Percent 4 4" xfId="447"/>
    <cellStyle name="Percent 5" xfId="334"/>
    <cellStyle name="Percent 5 2" xfId="422"/>
    <cellStyle name="Percent 5 2 2" xfId="432"/>
    <cellStyle name="Percent 5 3" xfId="425"/>
    <cellStyle name="Percent 6" xfId="335"/>
    <cellStyle name="Percent 6 2" xfId="336"/>
    <cellStyle name="Percent 7" xfId="337"/>
    <cellStyle name="Percent 8" xfId="338"/>
    <cellStyle name="Percent 8 2" xfId="339"/>
    <cellStyle name="Style 21" xfId="340"/>
    <cellStyle name="Style 21 2" xfId="341"/>
    <cellStyle name="Style 21 2 2" xfId="342"/>
    <cellStyle name="Style 21 3" xfId="343"/>
    <cellStyle name="Style 22" xfId="344"/>
    <cellStyle name="Style 22 2" xfId="345"/>
    <cellStyle name="Style 22 3" xfId="346"/>
    <cellStyle name="Style 23" xfId="347"/>
    <cellStyle name="Style 23 2" xfId="348"/>
    <cellStyle name="Style 23 2 2" xfId="349"/>
    <cellStyle name="Style 23 2 3" xfId="350"/>
    <cellStyle name="Style 23 3" xfId="351"/>
    <cellStyle name="Style 23 3 2" xfId="352"/>
    <cellStyle name="Style 23 4" xfId="353"/>
    <cellStyle name="Style 24" xfId="354"/>
    <cellStyle name="Style 24 2" xfId="355"/>
    <cellStyle name="Style 24 3" xfId="356"/>
    <cellStyle name="Style 25" xfId="357"/>
    <cellStyle name="Style 25 2" xfId="358"/>
    <cellStyle name="Style 25 3" xfId="359"/>
    <cellStyle name="Style 26" xfId="360"/>
    <cellStyle name="Style 26 2" xfId="361"/>
    <cellStyle name="Style 26 3" xfId="362"/>
    <cellStyle name="Title" xfId="375" builtinId="15" customBuiltin="1"/>
    <cellStyle name="Title 2" xfId="363"/>
    <cellStyle name="Title 2 2" xfId="364"/>
    <cellStyle name="Total" xfId="391" builtinId="25" customBuiltin="1"/>
    <cellStyle name="Total 2" xfId="365"/>
    <cellStyle name="Total 2 2" xfId="366"/>
    <cellStyle name="Total 2 2 2" xfId="367"/>
    <cellStyle name="Total 2 3" xfId="368"/>
    <cellStyle name="Total 3" xfId="369"/>
    <cellStyle name="Warning Text" xfId="388" builtinId="11" customBuiltin="1"/>
    <cellStyle name="Warning Text 2" xfId="370"/>
    <cellStyle name="Warning Text 2 2" xfId="371"/>
    <cellStyle name="Warning Text 2 3" xfId="372"/>
    <cellStyle name="Warning Text 3" xfId="3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3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_MINER/International/Intl%202011/111212%202012%20Intl%20forecast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DATA/Work/Mid%20Year%20FY06%20OMB%20Trust%20Fund%20Update/FY06%20Midterm%20OMB%20Update%20International%20Market%20Foreca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rminal%20Area%20Forecast%20Central%20File\International\FAA%20Forecast\Intl%202011\111115%20Intl%20forecast%20with%20INS%20data%20-%20SAS%20inpu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 TABLE 3"/>
      <sheetName val="2012 TABLE 3"/>
      <sheetName val="2011 TABLE 4"/>
      <sheetName val="2012 TABLE 4"/>
      <sheetName val="2012 Tables 3 4 data"/>
      <sheetName val="2011 TABLE 5"/>
      <sheetName val="2012 TABLE 5"/>
      <sheetName val="2011 TABLE 6"/>
      <sheetName val="2012 TABLE 6 "/>
      <sheetName val="2011 TABLE 7"/>
      <sheetName val="2012 Table 7"/>
      <sheetName val="2011 TABLE 8"/>
      <sheetName val="2012 TABLE 8"/>
      <sheetName val="2012 table 8 data"/>
      <sheetName val="2011 TABLE 9"/>
      <sheetName val="2012 TABLE 9"/>
      <sheetName val="2012 Table 9 system data"/>
      <sheetName val="2012 Table 9 intl data"/>
      <sheetName val="2012 Table 9 data"/>
      <sheetName val="2011 TABLE 10"/>
      <sheetName val="2012 TABLE 10"/>
      <sheetName val="2011 TABLE 11"/>
      <sheetName val="2012 TABLE 11"/>
      <sheetName val="2011 TABLE 12"/>
      <sheetName val="2012 TABLE 12"/>
      <sheetName val="2012 Tables 5 7 10 12 Pax data"/>
      <sheetName val="2011 TABLE 13"/>
      <sheetName val="2012 TABLE 13"/>
      <sheetName val="Intl charts 4 &amp; 5"/>
      <sheetName val="2012 Table 13 LF data"/>
      <sheetName val="2012 Tables 6 10 13 ASMs data"/>
      <sheetName val="2012 Tables 5 6 7 11 13 RPMs"/>
      <sheetName val="2011 TABLE 14"/>
      <sheetName val="2012 TABLE 14"/>
      <sheetName val="2011 TABLE 15"/>
      <sheetName val="2012 TABLE 15"/>
      <sheetName val="2011 TABLE 16"/>
      <sheetName val="2012 TABLE 16"/>
      <sheetName val="Tables 14 15 16 data"/>
      <sheetName val="2011 TABLE 17"/>
      <sheetName val="2012 TABLE 17"/>
      <sheetName val="2011 TABLE 18"/>
      <sheetName val="2012 TABLE 18"/>
      <sheetName val="2011 TABLE 19"/>
      <sheetName val="2012 TABLE 19"/>
      <sheetName val="2011 TABLE 22"/>
      <sheetName val="2012 TABLE 22"/>
      <sheetName val="2011 TABLE 23"/>
      <sheetName val="2012 TABLE 23"/>
      <sheetName val="2011 TABLE 24"/>
      <sheetName val="2012 TABLE 24"/>
      <sheetName val="2012 Tables 23 24 system data"/>
      <sheetName val="2011 TABLE 25"/>
      <sheetName val="2012 TABLE 25"/>
      <sheetName val="Tables 23 24 25 intl data"/>
      <sheetName val="2012 Tables 23 24 25 data"/>
      <sheetName val="2011 U.S. Carrier data"/>
      <sheetName val="2011 PIVOT"/>
      <sheetName val="Intl tables 1 &amp;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02 Econ Assump"/>
      <sheetName val="Pacific Pax"/>
      <sheetName val="Atlantic Pax"/>
      <sheetName val="Latin Pax"/>
      <sheetName val="Canada Pax"/>
      <sheetName val="Total Int Pax"/>
      <sheetName val="Int Traffic History"/>
      <sheetName val="LATGDP"/>
      <sheetName val="US and Canada GDP"/>
      <sheetName val="Pacific GDP Detail"/>
      <sheetName val="European GDP Detail"/>
      <sheetName val="Middle East GDP Detail"/>
      <sheetName val="Africa GDP Detail"/>
      <sheetName val="Latin GDP Detail"/>
      <sheetName val="t100int"/>
      <sheetName val="QTRLY FCST"/>
      <sheetName val="INTPASS"/>
      <sheetName val="Sum Check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FISCAL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 pax data"/>
      <sheetName val="Real GDP"/>
      <sheetName val="Raw GDP data"/>
      <sheetName val="UK"/>
      <sheetName val="Germany"/>
      <sheetName val="France"/>
      <sheetName val="Netherlands"/>
      <sheetName val="Italy"/>
      <sheetName val="Ireland"/>
      <sheetName val="Spain"/>
      <sheetName val="Other Europe"/>
      <sheetName val="Mexico"/>
      <sheetName val="Dominican Rep"/>
      <sheetName val="Bahamas"/>
      <sheetName val="Jamaica"/>
      <sheetName val="Brazil"/>
      <sheetName val="Other LtnAm"/>
      <sheetName val="Japan"/>
      <sheetName val="S Korea"/>
      <sheetName val="Taiwan"/>
      <sheetName val="Hong Kong"/>
      <sheetName val="China"/>
      <sheetName val="India"/>
      <sheetName val="Other Pacific"/>
      <sheetName val="Pacific F41"/>
      <sheetName val="Atlantic F41"/>
      <sheetName val="Latin F41"/>
      <sheetName val="F41 data"/>
      <sheetName val="Exchange rates"/>
      <sheetName val="Transborder"/>
      <sheetName val="Transborder 2010"/>
      <sheetName val="Transborder 2009"/>
      <sheetName val="Transborder 2008"/>
      <sheetName val="Transborder 2007"/>
      <sheetName val="Transborder 2006"/>
      <sheetName val="Transborder 2005"/>
      <sheetName val="Transborder 2004"/>
      <sheetName val="Transborder 2003"/>
      <sheetName val="Transborder 2002"/>
      <sheetName val="Transborder 2001"/>
      <sheetName val="Transborder 2000"/>
      <sheetName val="Yield forecast"/>
      <sheetName val="DB Products yield"/>
      <sheetName val="Original yield data"/>
      <sheetName val="C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">
          <cell r="A1" t="str">
            <v>Source:  Email from Roger Schaufele to K. Lizotte dated 11/10/2011 04:59 PM (email is below).</v>
          </cell>
        </row>
        <row r="2">
          <cell r="A2" t="str">
            <v>Kathy - Attached is a file that contains summarized international Form 41 forecast information for each of the entities.  I have highlighted updated information in bold for each of the entities.  Data updated include FY 2010 asms, rpms, pax, yields and es</v>
          </cell>
        </row>
        <row r="3">
          <cell r="A3">
            <v>0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0</v>
          </cell>
        </row>
        <row r="7">
          <cell r="A7" t="str">
            <v xml:space="preserve"> </v>
          </cell>
        </row>
        <row r="8">
          <cell r="A8" t="str">
            <v>FY</v>
          </cell>
        </row>
        <row r="9">
          <cell r="A9" t="str">
            <v>1969</v>
          </cell>
        </row>
        <row r="10">
          <cell r="A10" t="str">
            <v>1970</v>
          </cell>
        </row>
        <row r="11">
          <cell r="A11" t="str">
            <v>1971</v>
          </cell>
        </row>
        <row r="12">
          <cell r="A12" t="str">
            <v>1972</v>
          </cell>
        </row>
        <row r="13">
          <cell r="A13" t="str">
            <v>1973</v>
          </cell>
        </row>
        <row r="14">
          <cell r="A14" t="str">
            <v>1974</v>
          </cell>
        </row>
        <row r="15">
          <cell r="A15" t="str">
            <v>1975</v>
          </cell>
        </row>
        <row r="16">
          <cell r="A16" t="str">
            <v>1976</v>
          </cell>
        </row>
        <row r="17">
          <cell r="A17" t="str">
            <v>1977</v>
          </cell>
        </row>
        <row r="18">
          <cell r="A18" t="str">
            <v>1978</v>
          </cell>
        </row>
        <row r="19">
          <cell r="A19" t="str">
            <v>1979</v>
          </cell>
        </row>
        <row r="20">
          <cell r="A20" t="str">
            <v>1980</v>
          </cell>
        </row>
        <row r="21">
          <cell r="A21" t="str">
            <v>1981</v>
          </cell>
        </row>
        <row r="22">
          <cell r="A22" t="str">
            <v>1982</v>
          </cell>
        </row>
        <row r="23">
          <cell r="A23" t="str">
            <v>1983</v>
          </cell>
        </row>
        <row r="24">
          <cell r="A24" t="str">
            <v>1984</v>
          </cell>
        </row>
        <row r="25">
          <cell r="A25" t="str">
            <v>1985</v>
          </cell>
        </row>
        <row r="26">
          <cell r="A26" t="str">
            <v>1986</v>
          </cell>
        </row>
        <row r="27">
          <cell r="A27" t="str">
            <v>1987</v>
          </cell>
        </row>
        <row r="28">
          <cell r="A28" t="str">
            <v>1988</v>
          </cell>
        </row>
        <row r="29">
          <cell r="A29" t="str">
            <v>1989</v>
          </cell>
        </row>
        <row r="30">
          <cell r="A30" t="str">
            <v>1990</v>
          </cell>
        </row>
        <row r="31">
          <cell r="A31" t="str">
            <v>1991</v>
          </cell>
        </row>
        <row r="32">
          <cell r="A32" t="str">
            <v>1992</v>
          </cell>
        </row>
        <row r="33">
          <cell r="A33" t="str">
            <v>1993</v>
          </cell>
        </row>
        <row r="34">
          <cell r="A34" t="str">
            <v>1994</v>
          </cell>
        </row>
        <row r="35">
          <cell r="A35" t="str">
            <v>1995</v>
          </cell>
        </row>
        <row r="36">
          <cell r="A36" t="str">
            <v>1996</v>
          </cell>
        </row>
        <row r="37">
          <cell r="A37" t="str">
            <v>1997</v>
          </cell>
        </row>
        <row r="38">
          <cell r="A38" t="str">
            <v>1998</v>
          </cell>
        </row>
        <row r="39">
          <cell r="A39">
            <v>1999</v>
          </cell>
        </row>
        <row r="40">
          <cell r="A40">
            <v>2000</v>
          </cell>
        </row>
        <row r="41">
          <cell r="A41" t="str">
            <v xml:space="preserve">2001 </v>
          </cell>
        </row>
        <row r="42">
          <cell r="A42" t="str">
            <v>2002</v>
          </cell>
        </row>
        <row r="43">
          <cell r="A43" t="str">
            <v>2003</v>
          </cell>
        </row>
        <row r="44">
          <cell r="A44">
            <v>2004</v>
          </cell>
        </row>
        <row r="45">
          <cell r="A45">
            <v>2005</v>
          </cell>
        </row>
        <row r="46">
          <cell r="A46">
            <v>2006</v>
          </cell>
        </row>
        <row r="47">
          <cell r="A47" t="str">
            <v>2007</v>
          </cell>
        </row>
        <row r="48">
          <cell r="A48">
            <v>2008</v>
          </cell>
        </row>
        <row r="49">
          <cell r="A49" t="str">
            <v>2009</v>
          </cell>
        </row>
        <row r="50">
          <cell r="A50" t="str">
            <v>2010</v>
          </cell>
        </row>
        <row r="51">
          <cell r="A51" t="str">
            <v>2011E</v>
          </cell>
        </row>
        <row r="53">
          <cell r="A53">
            <v>2012</v>
          </cell>
        </row>
        <row r="54">
          <cell r="A54">
            <v>2013</v>
          </cell>
        </row>
        <row r="55">
          <cell r="A55">
            <v>2014</v>
          </cell>
        </row>
        <row r="56">
          <cell r="A56">
            <v>2015</v>
          </cell>
        </row>
        <row r="57">
          <cell r="A57">
            <v>2016</v>
          </cell>
        </row>
        <row r="58">
          <cell r="A58">
            <v>2017</v>
          </cell>
        </row>
        <row r="59">
          <cell r="A59">
            <v>2018</v>
          </cell>
        </row>
        <row r="60">
          <cell r="A60">
            <v>2019</v>
          </cell>
        </row>
        <row r="61">
          <cell r="A61">
            <v>2020</v>
          </cell>
        </row>
        <row r="62">
          <cell r="A62">
            <v>2021</v>
          </cell>
        </row>
        <row r="63">
          <cell r="A63">
            <v>2022</v>
          </cell>
        </row>
        <row r="64">
          <cell r="A64">
            <v>2023</v>
          </cell>
        </row>
        <row r="65">
          <cell r="A65">
            <v>2024</v>
          </cell>
        </row>
        <row r="66">
          <cell r="A66">
            <v>2025</v>
          </cell>
        </row>
        <row r="67">
          <cell r="A67">
            <v>2026</v>
          </cell>
        </row>
        <row r="68">
          <cell r="A68">
            <v>2027</v>
          </cell>
        </row>
        <row r="69">
          <cell r="A69">
            <v>2028</v>
          </cell>
        </row>
        <row r="70">
          <cell r="A70">
            <v>2029</v>
          </cell>
        </row>
        <row r="71">
          <cell r="A71">
            <v>2030</v>
          </cell>
        </row>
        <row r="72">
          <cell r="A72">
            <v>2031</v>
          </cell>
        </row>
        <row r="73">
          <cell r="A73">
            <v>2032</v>
          </cell>
        </row>
        <row r="74">
          <cell r="A74">
            <v>0</v>
          </cell>
        </row>
        <row r="75">
          <cell r="A75">
            <v>0</v>
          </cell>
        </row>
        <row r="76">
          <cell r="A76" t="str">
            <v xml:space="preserve"> </v>
          </cell>
          <cell r="CD76">
            <v>0</v>
          </cell>
          <cell r="CE76">
            <v>0</v>
          </cell>
          <cell r="CF76" t="str">
            <v>LOAD</v>
          </cell>
          <cell r="CG76" t="str">
            <v>ENPLANE-</v>
          </cell>
          <cell r="CH76" t="str">
            <v>TRIP</v>
          </cell>
          <cell r="CI76" t="str">
            <v>MILES</v>
          </cell>
          <cell r="CJ76" t="str">
            <v>SEATS</v>
          </cell>
          <cell r="CK76" t="str">
            <v>PSGR.</v>
          </cell>
          <cell r="CL76" t="str">
            <v>PSGR.</v>
          </cell>
          <cell r="CM76" t="str">
            <v>REAL</v>
          </cell>
          <cell r="CN76" t="str">
            <v>PSGR.</v>
          </cell>
          <cell r="CO76" t="str">
            <v>REAL</v>
          </cell>
          <cell r="CP76" t="str">
            <v>JET</v>
          </cell>
          <cell r="CQ76" t="str">
            <v>REAL</v>
          </cell>
        </row>
        <row r="77">
          <cell r="A77" t="str">
            <v xml:space="preserve"> </v>
          </cell>
          <cell r="CD77" t="str">
            <v>ASM'S</v>
          </cell>
          <cell r="CE77" t="str">
            <v>RPM'S</v>
          </cell>
          <cell r="CF77" t="str">
            <v>FACTOR</v>
          </cell>
          <cell r="CG77" t="str">
            <v>MENTS</v>
          </cell>
          <cell r="CH77" t="str">
            <v>LENGTH</v>
          </cell>
          <cell r="CI77" t="str">
            <v>FLOWN</v>
          </cell>
          <cell r="CJ77" t="str">
            <v>PER/AC</v>
          </cell>
          <cell r="CK77" t="str">
            <v>REVENUES</v>
          </cell>
          <cell r="CL77" t="str">
            <v>YIELD</v>
          </cell>
          <cell r="CM77" t="str">
            <v>YIELD</v>
          </cell>
          <cell r="CN77" t="str">
            <v>RASM</v>
          </cell>
          <cell r="CO77" t="str">
            <v>RASM</v>
          </cell>
          <cell r="CP77" t="str">
            <v>FUEL</v>
          </cell>
          <cell r="CQ77" t="str">
            <v>JET FUEL</v>
          </cell>
        </row>
        <row r="78">
          <cell r="A78" t="str">
            <v>FY</v>
          </cell>
          <cell r="CD78" t="str">
            <v>(%)</v>
          </cell>
          <cell r="CE78" t="str">
            <v>(%)</v>
          </cell>
          <cell r="CF78" t="str">
            <v>(PTS)</v>
          </cell>
          <cell r="CG78" t="str">
            <v>(%)</v>
          </cell>
          <cell r="CH78" t="str">
            <v>(MILES)</v>
          </cell>
          <cell r="CI78" t="str">
            <v>(%)</v>
          </cell>
          <cell r="CJ78" t="str">
            <v>(SEATS)</v>
          </cell>
          <cell r="CK78" t="str">
            <v>(%)</v>
          </cell>
          <cell r="CL78" t="str">
            <v>(%)</v>
          </cell>
          <cell r="CM78" t="str">
            <v>(%)</v>
          </cell>
          <cell r="CN78" t="str">
            <v>(%)</v>
          </cell>
          <cell r="CO78" t="str">
            <v>(%)</v>
          </cell>
          <cell r="CP78" t="str">
            <v>(%)</v>
          </cell>
          <cell r="CQ78" t="str">
            <v>(%)</v>
          </cell>
        </row>
        <row r="79">
          <cell r="A79" t="str">
            <v>1969/70</v>
          </cell>
          <cell r="CD79">
            <v>9.1865510206594827</v>
          </cell>
          <cell r="CE79">
            <v>6.3978611871703617</v>
          </cell>
          <cell r="CF79">
            <v>-1.2979820156422406</v>
          </cell>
          <cell r="CG79">
            <v>-0.64507195033292053</v>
          </cell>
          <cell r="CH79">
            <v>50.637902329605254</v>
          </cell>
          <cell r="CI79">
            <v>5.2357044998385893</v>
          </cell>
          <cell r="CJ79">
            <v>3.9316993835168432</v>
          </cell>
          <cell r="CK79">
            <v>10.777768533893383</v>
          </cell>
          <cell r="CL79">
            <v>4.1165370223167352</v>
          </cell>
          <cell r="CM79">
            <v>-1.7255827149076697</v>
          </cell>
          <cell r="CN79">
            <v>1.4573383794610706</v>
          </cell>
          <cell r="CO79">
            <v>-4.2355701246496569</v>
          </cell>
          <cell r="CP79">
            <v>0</v>
          </cell>
          <cell r="CQ79">
            <v>0</v>
          </cell>
        </row>
        <row r="80">
          <cell r="A80" t="str">
            <v>1970/71</v>
          </cell>
          <cell r="CD80">
            <v>4.0143309886953693</v>
          </cell>
          <cell r="CE80">
            <v>0.68322604154014144</v>
          </cell>
          <cell r="CF80">
            <v>-1.5859755759604681</v>
          </cell>
          <cell r="CG80">
            <v>-1.1742433041417866</v>
          </cell>
          <cell r="CH80">
            <v>14.378267065943533</v>
          </cell>
          <cell r="CI80">
            <v>-4.2091735653998263</v>
          </cell>
          <cell r="CJ80">
            <v>9.328081037699306</v>
          </cell>
          <cell r="CK80">
            <v>4.7348881993258818</v>
          </cell>
          <cell r="CL80">
            <v>4.0241679940947739</v>
          </cell>
          <cell r="CM80">
            <v>-0.68456718503990821</v>
          </cell>
          <cell r="CN80">
            <v>0.69274801249150642</v>
          </cell>
          <cell r="CO80">
            <v>-3.8651878402333861</v>
          </cell>
          <cell r="CP80">
            <v>0</v>
          </cell>
          <cell r="CQ80">
            <v>0</v>
          </cell>
        </row>
        <row r="81">
          <cell r="A81" t="str">
            <v>1971/72</v>
          </cell>
          <cell r="CD81">
            <v>2.8777446462455947</v>
          </cell>
          <cell r="CE81">
            <v>12.035166028289645</v>
          </cell>
          <cell r="CF81">
            <v>4.2669452076073711</v>
          </cell>
          <cell r="CG81">
            <v>9.8034952460422922</v>
          </cell>
          <cell r="CH81">
            <v>15.840029140353522</v>
          </cell>
          <cell r="CI81">
            <v>-0.47415940011735769</v>
          </cell>
          <cell r="CJ81">
            <v>3.9736011857863218</v>
          </cell>
          <cell r="CK81">
            <v>13.563895229563027</v>
          </cell>
          <cell r="CL81">
            <v>1.364508355249261</v>
          </cell>
          <cell r="CM81">
            <v>-1.8948005950802815</v>
          </cell>
          <cell r="CN81">
            <v>10.387232554584802</v>
          </cell>
          <cell r="CO81">
            <v>6.8378038550804821</v>
          </cell>
          <cell r="CP81">
            <v>0</v>
          </cell>
          <cell r="CQ81">
            <v>0</v>
          </cell>
        </row>
        <row r="82">
          <cell r="A82" t="str">
            <v>1972/73</v>
          </cell>
          <cell r="CD82">
            <v>9.1769516963711606</v>
          </cell>
          <cell r="CE82">
            <v>8.2434887946698954</v>
          </cell>
          <cell r="CF82">
            <v>-0.446338477412624</v>
          </cell>
          <cell r="CG82">
            <v>7.0540573807778228</v>
          </cell>
          <cell r="CH82">
            <v>8.8352020011311652</v>
          </cell>
          <cell r="CI82">
            <v>4.330784065799631</v>
          </cell>
          <cell r="CJ82">
            <v>5.6650023567771939</v>
          </cell>
          <cell r="CK82">
            <v>11.761577311697668</v>
          </cell>
          <cell r="CL82">
            <v>3.2501617937512384</v>
          </cell>
          <cell r="CM82">
            <v>-1.6514538503625498</v>
          </cell>
          <cell r="CN82">
            <v>2.3673729438009161</v>
          </cell>
          <cell r="CO82">
            <v>-2.4923338881406409</v>
          </cell>
          <cell r="CP82">
            <v>0</v>
          </cell>
          <cell r="CQ82">
            <v>0</v>
          </cell>
        </row>
        <row r="83">
          <cell r="A83" t="str">
            <v>1973/74</v>
          </cell>
          <cell r="CD83">
            <v>-5.4869062099768939</v>
          </cell>
          <cell r="CE83">
            <v>1.8434583651975034</v>
          </cell>
          <cell r="CF83">
            <v>4.0142335998341068</v>
          </cell>
          <cell r="CG83">
            <v>4.003739289534991</v>
          </cell>
          <cell r="CH83">
            <v>-16.70091006308769</v>
          </cell>
          <cell r="CI83">
            <v>-9.2549409679385306</v>
          </cell>
          <cell r="CJ83">
            <v>5.2993736196662411</v>
          </cell>
          <cell r="CK83">
            <v>14.501693705380436</v>
          </cell>
          <cell r="CL83">
            <v>12.429109874482203</v>
          </cell>
          <cell r="CM83">
            <v>2.1087743366298817</v>
          </cell>
          <cell r="CN83">
            <v>21.1490272022683</v>
          </cell>
          <cell r="CO83">
            <v>10.028254190655339</v>
          </cell>
          <cell r="CP83">
            <v>0</v>
          </cell>
          <cell r="CQ83">
            <v>0</v>
          </cell>
        </row>
        <row r="84">
          <cell r="A84" t="str">
            <v>1974/75</v>
          </cell>
          <cell r="CD84">
            <v>4.2818182746751088</v>
          </cell>
          <cell r="CE84">
            <v>-2.0988498449366344</v>
          </cell>
          <cell r="CF84">
            <v>-3.4124615491714678</v>
          </cell>
          <cell r="CG84">
            <v>-2.8469528519997844</v>
          </cell>
          <cell r="CH84">
            <v>6.0627270867870493</v>
          </cell>
          <cell r="CI84">
            <v>1.2962103914970768</v>
          </cell>
          <cell r="CJ84">
            <v>3.9177903248119037</v>
          </cell>
          <cell r="CK84">
            <v>5.524107651489274</v>
          </cell>
          <cell r="CL84">
            <v>7.7863819621649677</v>
          </cell>
          <cell r="CM84">
            <v>-2.2872704418639977</v>
          </cell>
          <cell r="CN84">
            <v>1.1912808938006725</v>
          </cell>
          <cell r="CO84">
            <v>-8.2659972102219861</v>
          </cell>
          <cell r="CP84">
            <v>0</v>
          </cell>
          <cell r="CQ84">
            <v>0</v>
          </cell>
        </row>
        <row r="85">
          <cell r="A85" t="str">
            <v>1975/76</v>
          </cell>
          <cell r="CD85">
            <v>2.6965257621219596</v>
          </cell>
          <cell r="CE85">
            <v>9.765785765062418</v>
          </cell>
          <cell r="CF85">
            <v>3.6041894234523539</v>
          </cell>
          <cell r="CG85">
            <v>8.5660287744157024</v>
          </cell>
          <cell r="CH85">
            <v>8.7678628843706292</v>
          </cell>
          <cell r="CI85">
            <v>0.4021023699020132</v>
          </cell>
          <cell r="CJ85">
            <v>3.1271432098778007</v>
          </cell>
          <cell r="CK85">
            <v>12.356455246620545</v>
          </cell>
          <cell r="CL85">
            <v>2.3601794161097311</v>
          </cell>
          <cell r="CM85">
            <v>-3.7243791290815009</v>
          </cell>
          <cell r="CN85">
            <v>9.4062865445653685</v>
          </cell>
          <cell r="CO85">
            <v>2.9028888415753684</v>
          </cell>
          <cell r="CP85">
            <v>0</v>
          </cell>
          <cell r="CQ85">
            <v>0</v>
          </cell>
        </row>
        <row r="86">
          <cell r="A86" t="str">
            <v>1976/77</v>
          </cell>
          <cell r="CD86">
            <v>7.7668483064264882</v>
          </cell>
          <cell r="CE86">
            <v>6.6165985899890423</v>
          </cell>
          <cell r="CF86">
            <v>-0.59732074282045033</v>
          </cell>
          <cell r="CG86">
            <v>6.5763450268413015</v>
          </cell>
          <cell r="CH86">
            <v>0.30297790473321129</v>
          </cell>
          <cell r="CI86">
            <v>4.7719064664325517</v>
          </cell>
          <cell r="CJ86">
            <v>4.0010456536980428</v>
          </cell>
          <cell r="CK86">
            <v>13.473864057139151</v>
          </cell>
          <cell r="CL86">
            <v>6.4317053421679926</v>
          </cell>
          <cell r="CM86">
            <v>0.29170055011391582</v>
          </cell>
          <cell r="CN86">
            <v>5.2957062773936192</v>
          </cell>
          <cell r="CO86">
            <v>-0.77876315863981693</v>
          </cell>
          <cell r="CP86">
            <v>0</v>
          </cell>
          <cell r="CQ86">
            <v>0</v>
          </cell>
        </row>
        <row r="87">
          <cell r="A87" t="str">
            <v>1977/78</v>
          </cell>
          <cell r="CD87">
            <v>5.8158195957188186</v>
          </cell>
          <cell r="CE87">
            <v>16.619776847085909</v>
          </cell>
          <cell r="CF87">
            <v>5.6529161249479145</v>
          </cell>
          <cell r="CG87">
            <v>13.928737883173902</v>
          </cell>
          <cell r="CH87">
            <v>18.954753963805501</v>
          </cell>
          <cell r="CI87">
            <v>3.4804830976966405</v>
          </cell>
          <cell r="CJ87">
            <v>3.2490868089913079</v>
          </cell>
          <cell r="CK87">
            <v>17.721229466528566</v>
          </cell>
          <cell r="CL87">
            <v>0.94448184452189388</v>
          </cell>
          <cell r="CM87">
            <v>-5.6946958730351049</v>
          </cell>
          <cell r="CN87">
            <v>11.251068050406566</v>
          </cell>
          <cell r="CO87">
            <v>3.9340201191256918</v>
          </cell>
          <cell r="CP87">
            <v>0</v>
          </cell>
          <cell r="CQ87">
            <v>0</v>
          </cell>
        </row>
        <row r="88">
          <cell r="A88" t="str">
            <v>1978/79</v>
          </cell>
          <cell r="CD88">
            <v>12.669019699681616</v>
          </cell>
          <cell r="CE88">
            <v>16.677860781760458</v>
          </cell>
          <cell r="CF88">
            <v>2.1710819429220081</v>
          </cell>
          <cell r="CG88">
            <v>15.196814339973885</v>
          </cell>
          <cell r="CH88">
            <v>10.560842832574167</v>
          </cell>
          <cell r="CI88">
            <v>10.143739644125249</v>
          </cell>
          <cell r="CJ88">
            <v>3.3752984446695962</v>
          </cell>
          <cell r="CK88">
            <v>20.517382804481766</v>
          </cell>
          <cell r="CL88">
            <v>3.2907031351071314</v>
          </cell>
          <cell r="CM88">
            <v>-6.373709708501762</v>
          </cell>
          <cell r="CN88">
            <v>6.9658572744485614</v>
          </cell>
          <cell r="CO88">
            <v>-3.0424220139461333</v>
          </cell>
          <cell r="CP88">
            <v>0</v>
          </cell>
          <cell r="CQ88">
            <v>0</v>
          </cell>
        </row>
        <row r="89">
          <cell r="A89" t="str">
            <v>1979/80</v>
          </cell>
          <cell r="CD89">
            <v>7.8348938950035585</v>
          </cell>
          <cell r="CE89">
            <v>0.79062682335619971</v>
          </cell>
          <cell r="CF89">
            <v>-4.1278350156046741</v>
          </cell>
          <cell r="CG89">
            <v>-1.5019466662322678</v>
          </cell>
          <cell r="CH89">
            <v>19.364842944372413</v>
          </cell>
          <cell r="CI89">
            <v>4.7305392122338752</v>
          </cell>
          <cell r="CJ89">
            <v>4.463804253456999</v>
          </cell>
          <cell r="CK89">
            <v>24.388761749898215</v>
          </cell>
          <cell r="CL89">
            <v>23.413025268609221</v>
          </cell>
          <cell r="CM89">
            <v>8.6805953771916364</v>
          </cell>
          <cell r="CN89">
            <v>15.351123608479433</v>
          </cell>
          <cell r="CO89">
            <v>1.5810832277383557</v>
          </cell>
          <cell r="CP89">
            <v>0</v>
          </cell>
          <cell r="CQ89">
            <v>0</v>
          </cell>
        </row>
        <row r="90">
          <cell r="A90" t="str">
            <v>1980/81</v>
          </cell>
          <cell r="CD90">
            <v>-2.9658712547987465</v>
          </cell>
          <cell r="CE90">
            <v>-3.5433162642878768</v>
          </cell>
          <cell r="CF90">
            <v>-0.3514736611890541</v>
          </cell>
          <cell r="CG90">
            <v>-5.4517489456710528</v>
          </cell>
          <cell r="CH90">
            <v>17.184393325374003</v>
          </cell>
          <cell r="CI90">
            <v>-4.2556333192196423</v>
          </cell>
          <cell r="CJ90">
            <v>2.0887645599381983</v>
          </cell>
          <cell r="CK90">
            <v>14.178922966016705</v>
          </cell>
          <cell r="CL90">
            <v>18.373262011436033</v>
          </cell>
          <cell r="CM90">
            <v>6.5425947224204251</v>
          </cell>
          <cell r="CN90">
            <v>17.668828939388348</v>
          </cell>
          <cell r="CO90">
            <v>5.9085653307407782</v>
          </cell>
          <cell r="CP90">
            <v>0</v>
          </cell>
          <cell r="CQ90">
            <v>0</v>
          </cell>
        </row>
        <row r="91">
          <cell r="A91" t="str">
            <v>1981/82</v>
          </cell>
          <cell r="CD91">
            <v>2.9146348961609503</v>
          </cell>
          <cell r="CE91">
            <v>3.4382476859497579</v>
          </cell>
          <cell r="CF91">
            <v>0.29870850470184962</v>
          </cell>
          <cell r="CG91">
            <v>2.3145572919399893</v>
          </cell>
          <cell r="CH91">
            <v>9.53891380874677</v>
          </cell>
          <cell r="CI91">
            <v>-1.3783466900540886</v>
          </cell>
          <cell r="CJ91">
            <v>6.8405520031969616</v>
          </cell>
          <cell r="CK91">
            <v>0.82547564176340682</v>
          </cell>
          <cell r="CL91">
            <v>-2.5259245033993682</v>
          </cell>
          <cell r="CM91">
            <v>-9.2714469633609742</v>
          </cell>
          <cell r="CN91">
            <v>-2.02999238787126</v>
          </cell>
          <cell r="CO91">
            <v>-8.8098349601998365</v>
          </cell>
          <cell r="CP91">
            <v>0</v>
          </cell>
          <cell r="CQ91">
            <v>0</v>
          </cell>
        </row>
        <row r="92">
          <cell r="A92" t="str">
            <v>1982/83</v>
          </cell>
          <cell r="CD92">
            <v>4.7912295980385711</v>
          </cell>
          <cell r="CE92">
            <v>7.3823412590244608</v>
          </cell>
          <cell r="CF92">
            <v>1.4590819634255112</v>
          </cell>
          <cell r="CG92">
            <v>6.5510037304374213</v>
          </cell>
          <cell r="CH92">
            <v>6.8509887110567433</v>
          </cell>
          <cell r="CI92">
            <v>2.8622944704133513</v>
          </cell>
          <cell r="CJ92">
            <v>3.0751809476104768</v>
          </cell>
          <cell r="CK92">
            <v>3.5601855560556617</v>
          </cell>
          <cell r="CL92">
            <v>-3.5593894286110817</v>
          </cell>
          <cell r="CM92">
            <v>-6.7808556273447067</v>
          </cell>
          <cell r="CN92">
            <v>-1.1747586574802016</v>
          </cell>
          <cell r="CO92">
            <v>-4.4758801734100189</v>
          </cell>
          <cell r="CP92">
            <v>-8.3416285088592446</v>
          </cell>
          <cell r="CQ92">
            <v>-11.403350576360138</v>
          </cell>
        </row>
        <row r="93">
          <cell r="A93" t="str">
            <v>1983/84</v>
          </cell>
          <cell r="CD93">
            <v>10.072098622495297</v>
          </cell>
          <cell r="CE93">
            <v>7.858645198723524</v>
          </cell>
          <cell r="CF93">
            <v>-1.2159607871692728</v>
          </cell>
          <cell r="CG93">
            <v>7.9366403737909819</v>
          </cell>
          <cell r="CH93">
            <v>-0.63945144868750958</v>
          </cell>
          <cell r="CI93">
            <v>9.9247007537251122</v>
          </cell>
          <cell r="CJ93">
            <v>0.22401335046387771</v>
          </cell>
          <cell r="CK93">
            <v>14.957857022273501</v>
          </cell>
          <cell r="CL93">
            <v>6.5819590172582654</v>
          </cell>
          <cell r="CM93">
            <v>2.3431981330314988</v>
          </cell>
          <cell r="CN93">
            <v>4.4386892417982438</v>
          </cell>
          <cell r="CO93">
            <v>0.2851661236280556</v>
          </cell>
          <cell r="CP93">
            <v>-6.3423110338835853</v>
          </cell>
          <cell r="CQ93">
            <v>-10.067074137856613</v>
          </cell>
        </row>
        <row r="94">
          <cell r="A94" t="str">
            <v>1984/85</v>
          </cell>
          <cell r="CD94">
            <v>6.5236316549629025</v>
          </cell>
          <cell r="CE94">
            <v>11.013310650201213</v>
          </cell>
          <cell r="CF94">
            <v>2.4973158262288138</v>
          </cell>
          <cell r="CG94">
            <v>11.381596551211537</v>
          </cell>
          <cell r="CH94">
            <v>-2.9239265151774134</v>
          </cell>
          <cell r="CI94">
            <v>6.7614290946403477</v>
          </cell>
          <cell r="CJ94">
            <v>-0.37260848474565478</v>
          </cell>
          <cell r="CK94">
            <v>6.2798181997177682</v>
          </cell>
          <cell r="CL94">
            <v>-4.2638963046499168</v>
          </cell>
          <cell r="CM94">
            <v>-7.6667497678435614</v>
          </cell>
          <cell r="CN94">
            <v>-0.22888203439672683</v>
          </cell>
          <cell r="CO94">
            <v>-3.7751564407202398</v>
          </cell>
          <cell r="CP94">
            <v>-5.5078849721706842</v>
          </cell>
          <cell r="CQ94">
            <v>-8.8665219801081445</v>
          </cell>
        </row>
        <row r="95">
          <cell r="A95" t="str">
            <v>1985/86</v>
          </cell>
          <cell r="CD95">
            <v>11.076818795561039</v>
          </cell>
          <cell r="CE95">
            <v>8.1412749706227814</v>
          </cell>
          <cell r="CF95">
            <v>-1.6319181336202533</v>
          </cell>
          <cell r="CG95">
            <v>7.4036675991372869</v>
          </cell>
          <cell r="CH95">
            <v>6.0528867924239194</v>
          </cell>
          <cell r="CI95">
            <v>9.3357365977574602</v>
          </cell>
          <cell r="CJ95">
            <v>2.6579614007061707</v>
          </cell>
          <cell r="CK95">
            <v>0.59229408338399292</v>
          </cell>
          <cell r="CL95">
            <v>-6.9806656979858435</v>
          </cell>
          <cell r="CM95">
            <v>-9.235422029111696</v>
          </cell>
          <cell r="CN95">
            <v>-9.4389854029525484</v>
          </cell>
          <cell r="CO95">
            <v>-11.634152918911145</v>
          </cell>
          <cell r="CP95">
            <v>-20.787826727205793</v>
          </cell>
          <cell r="CQ95">
            <v>-22.707902274179514</v>
          </cell>
        </row>
        <row r="96">
          <cell r="A96" t="str">
            <v>1986/87</v>
          </cell>
          <cell r="CD96">
            <v>7.2887380411312597</v>
          </cell>
          <cell r="CE96">
            <v>11.222778350163987</v>
          </cell>
          <cell r="CF96">
            <v>2.2043774204510527</v>
          </cell>
          <cell r="CG96">
            <v>9.0171495230436882</v>
          </cell>
          <cell r="CH96">
            <v>17.954213925975182</v>
          </cell>
          <cell r="CI96">
            <v>8.1427601510890781</v>
          </cell>
          <cell r="CJ96">
            <v>-1.3391354050739039</v>
          </cell>
          <cell r="CK96">
            <v>10.409922976048946</v>
          </cell>
          <cell r="CL96">
            <v>-0.7308353434185233</v>
          </cell>
          <cell r="CM96">
            <v>-3.4466065297453108</v>
          </cell>
          <cell r="CN96">
            <v>2.9091449782186363</v>
          </cell>
          <cell r="CO96">
            <v>9.3792479703935783E-2</v>
          </cell>
          <cell r="CP96">
            <v>-19.395817195972111</v>
          </cell>
          <cell r="CQ96">
            <v>-21.60095831823179</v>
          </cell>
        </row>
        <row r="97">
          <cell r="A97" t="str">
            <v>1987/88</v>
          </cell>
          <cell r="CD97">
            <v>4.6169781052371572</v>
          </cell>
          <cell r="CE97">
            <v>4.5129536621670185</v>
          </cell>
          <cell r="CF97">
            <v>-6.1968946949157555E-2</v>
          </cell>
          <cell r="CG97">
            <v>0.95300616405291638</v>
          </cell>
          <cell r="CH97">
            <v>31.926553829353566</v>
          </cell>
          <cell r="CI97">
            <v>3.5829861454210299</v>
          </cell>
          <cell r="CJ97">
            <v>1.6793385204108517</v>
          </cell>
          <cell r="CK97">
            <v>13.0439594523859</v>
          </cell>
          <cell r="CL97">
            <v>8.1626300772198679</v>
          </cell>
          <cell r="CM97">
            <v>3.8804866480935063</v>
          </cell>
          <cell r="CN97">
            <v>8.0550800642241747</v>
          </cell>
          <cell r="CO97">
            <v>3.7771945251022121</v>
          </cell>
          <cell r="CP97">
            <v>7.9377282337113053</v>
          </cell>
          <cell r="CQ97">
            <v>3.6644886371812069</v>
          </cell>
        </row>
        <row r="98">
          <cell r="A98" t="str">
            <v>1988/89</v>
          </cell>
          <cell r="CD98">
            <v>1.6874478794800973</v>
          </cell>
          <cell r="CE98">
            <v>3.0669831924549973</v>
          </cell>
          <cell r="CF98">
            <v>0.8446451888924571</v>
          </cell>
          <cell r="CG98">
            <v>0.75975725514061399</v>
          </cell>
          <cell r="CH98">
            <v>21.462563068358918</v>
          </cell>
          <cell r="CI98">
            <v>1.1468554393774699</v>
          </cell>
          <cell r="CJ98">
            <v>0.90811498428237769</v>
          </cell>
          <cell r="CK98">
            <v>8.3706731763575135</v>
          </cell>
          <cell r="CL98">
            <v>5.145867104695423</v>
          </cell>
          <cell r="CM98">
            <v>0.41265861670687354</v>
          </cell>
          <cell r="CN98">
            <v>6.5723208087573814</v>
          </cell>
          <cell r="CO98">
            <v>1.7748995945276125</v>
          </cell>
          <cell r="CP98">
            <v>0.44515669515670098</v>
          </cell>
          <cell r="CQ98">
            <v>-4.0764463058767682</v>
          </cell>
        </row>
        <row r="99">
          <cell r="A99" t="str">
            <v>1989/90</v>
          </cell>
          <cell r="CD99">
            <v>6.3064447647930955</v>
          </cell>
          <cell r="CE99">
            <v>5.842908557111115</v>
          </cell>
          <cell r="CF99">
            <v>-0.2751598881367201</v>
          </cell>
          <cell r="CG99">
            <v>2.7342643203381423</v>
          </cell>
          <cell r="CH99">
            <v>29.011269327307673</v>
          </cell>
          <cell r="CI99">
            <v>5.9264067704035917</v>
          </cell>
          <cell r="CJ99">
            <v>0.61285960719590094</v>
          </cell>
          <cell r="CK99">
            <v>7.2165070884221638</v>
          </cell>
          <cell r="CL99">
            <v>1.2977709607912891</v>
          </cell>
          <cell r="CM99">
            <v>-3.5303056760548568</v>
          </cell>
          <cell r="CN99">
            <v>0.85607446062432313</v>
          </cell>
          <cell r="CO99">
            <v>-3.9509499404933535</v>
          </cell>
          <cell r="CP99">
            <v>19.872363056195731</v>
          </cell>
          <cell r="CQ99">
            <v>14.158980125991194</v>
          </cell>
        </row>
        <row r="100">
          <cell r="A100" t="str">
            <v>1990/91</v>
          </cell>
          <cell r="CD100">
            <v>-0.9361619785519637</v>
          </cell>
          <cell r="CE100">
            <v>-1.6661830588998283</v>
          </cell>
          <cell r="CF100">
            <v>-0.46300265129455198</v>
          </cell>
          <cell r="CG100">
            <v>-3.1384196094827344</v>
          </cell>
          <cell r="CH100">
            <v>15.013554286012891</v>
          </cell>
          <cell r="CI100">
            <v>-0.74291696466856072</v>
          </cell>
          <cell r="CJ100">
            <v>-0.33376467063075665</v>
          </cell>
          <cell r="CK100">
            <v>-5.9603007176234346E-2</v>
          </cell>
          <cell r="CL100">
            <v>1.6338021869789721</v>
          </cell>
          <cell r="CM100">
            <v>-3.2470764214653447</v>
          </cell>
          <cell r="CN100">
            <v>0.88484253071834384</v>
          </cell>
          <cell r="CO100">
            <v>-3.9600679147115958</v>
          </cell>
          <cell r="CP100">
            <v>17.42088139603668</v>
          </cell>
          <cell r="CQ100">
            <v>11.781841471738574</v>
          </cell>
        </row>
        <row r="101">
          <cell r="A101" t="str">
            <v>1991/92</v>
          </cell>
          <cell r="CD101">
            <v>3.7295450944531794</v>
          </cell>
          <cell r="CE101">
            <v>6.1682189898190742</v>
          </cell>
          <cell r="CF101">
            <v>1.4662304349499777</v>
          </cell>
          <cell r="CG101">
            <v>3.5757296077366663</v>
          </cell>
          <cell r="CH101">
            <v>25.099658077550203</v>
          </cell>
          <cell r="CI101">
            <v>2.8406625647147132</v>
          </cell>
          <cell r="CJ101">
            <v>1.4788588395203135</v>
          </cell>
          <cell r="CK101">
            <v>3.5059178120038226</v>
          </cell>
          <cell r="CL101">
            <v>-2.5076253545051497</v>
          </cell>
          <cell r="CM101">
            <v>-5.3493051754583076</v>
          </cell>
          <cell r="CN101">
            <v>-0.21558687281016953</v>
          </cell>
          <cell r="CO101">
            <v>-3.124074375143171</v>
          </cell>
          <cell r="CP101">
            <v>-18.778337531486155</v>
          </cell>
          <cell r="CQ101">
            <v>-21.145763292734753</v>
          </cell>
        </row>
        <row r="102">
          <cell r="A102" t="str">
            <v>1992/93</v>
          </cell>
          <cell r="CD102">
            <v>2.9364331257164533</v>
          </cell>
          <cell r="CE102">
            <v>1.6183049650107861</v>
          </cell>
          <cell r="CF102">
            <v>-0.81739420746178837</v>
          </cell>
          <cell r="CG102">
            <v>0.89034182337288659</v>
          </cell>
          <cell r="CH102">
            <v>7.4166049738560105</v>
          </cell>
          <cell r="CI102">
            <v>3.7220978036535568</v>
          </cell>
          <cell r="CJ102">
            <v>-1.3072262520454672</v>
          </cell>
          <cell r="CK102">
            <v>5.6075271041009511</v>
          </cell>
          <cell r="CL102">
            <v>3.9256924630495904</v>
          </cell>
          <cell r="CM102">
            <v>0.84153955924184398</v>
          </cell>
          <cell r="CN102">
            <v>2.5948965757559339</v>
          </cell>
          <cell r="CO102">
            <v>-0.44976293712124527</v>
          </cell>
          <cell r="CP102">
            <v>-3.9696076911148959</v>
          </cell>
          <cell r="CQ102">
            <v>-6.8194555610105017</v>
          </cell>
        </row>
        <row r="103">
          <cell r="A103" t="str">
            <v>1993/94</v>
          </cell>
          <cell r="CD103">
            <v>0.86951381977744546</v>
          </cell>
          <cell r="CE103">
            <v>5.3982450744732624</v>
          </cell>
          <cell r="CF103">
            <v>2.8291924178213819</v>
          </cell>
          <cell r="CG103">
            <v>7.8892574080484001</v>
          </cell>
          <cell r="CH103">
            <v>-23.903713661723714</v>
          </cell>
          <cell r="CI103">
            <v>2.5742199580295111</v>
          </cell>
          <cell r="CJ103">
            <v>-2.8463870160953206</v>
          </cell>
          <cell r="CK103">
            <v>2.88555425381678</v>
          </cell>
          <cell r="CL103">
            <v>-2.3839968292461045</v>
          </cell>
          <cell r="CM103">
            <v>-4.8916449613428785</v>
          </cell>
          <cell r="CN103">
            <v>1.9986617935339623</v>
          </cell>
          <cell r="CO103">
            <v>-0.62157203508851344</v>
          </cell>
          <cell r="CP103">
            <v>-8.8487001453253615</v>
          </cell>
          <cell r="CQ103">
            <v>-11.190277134693948</v>
          </cell>
        </row>
        <row r="104">
          <cell r="A104" t="str">
            <v>1994/95</v>
          </cell>
          <cell r="CD104">
            <v>3.3511988879608934</v>
          </cell>
          <cell r="CE104">
            <v>5.0770289797127832</v>
          </cell>
          <cell r="CF104">
            <v>1.0995167103151715</v>
          </cell>
          <cell r="CG104">
            <v>4.2764688715497323</v>
          </cell>
          <cell r="CH104">
            <v>7.7648042026310122</v>
          </cell>
          <cell r="CI104">
            <v>4.3367643525312971</v>
          </cell>
          <cell r="CJ104">
            <v>-1.5909351043694357</v>
          </cell>
          <cell r="CK104">
            <v>4.5605552477781197</v>
          </cell>
          <cell r="CL104">
            <v>-0.49151916165655063</v>
          </cell>
          <cell r="CM104">
            <v>-3.2026980485942325</v>
          </cell>
          <cell r="CN104">
            <v>1.1701425555094014</v>
          </cell>
          <cell r="CO104">
            <v>-1.5863094792731403</v>
          </cell>
          <cell r="CP104">
            <v>-1.5766164747564204</v>
          </cell>
          <cell r="CQ104">
            <v>-4.2582311185183963</v>
          </cell>
        </row>
        <row r="105">
          <cell r="A105" t="str">
            <v>1995/96</v>
          </cell>
          <cell r="CD105">
            <v>2.6773029148933647</v>
          </cell>
          <cell r="CE105">
            <v>5.9051109778110566</v>
          </cell>
          <cell r="CF105">
            <v>2.1044801394449735</v>
          </cell>
          <cell r="CG105">
            <v>4.6162506256868019</v>
          </cell>
          <cell r="CH105">
            <v>12.555992895981944</v>
          </cell>
          <cell r="CI105">
            <v>2.6282184270447262</v>
          </cell>
          <cell r="CJ105">
            <v>7.9792115735386915E-2</v>
          </cell>
          <cell r="CK105">
            <v>8.3755851659087277</v>
          </cell>
          <cell r="CL105">
            <v>2.3327242333141873</v>
          </cell>
          <cell r="CM105">
            <v>-0.44013420408446358</v>
          </cell>
          <cell r="CN105">
            <v>5.5496999718998463</v>
          </cell>
          <cell r="CO105">
            <v>2.6896727584671876</v>
          </cell>
          <cell r="CP105">
            <v>12.508999280057598</v>
          </cell>
          <cell r="CQ105">
            <v>9.4603994282085768</v>
          </cell>
        </row>
        <row r="106">
          <cell r="A106" t="str">
            <v>1996/97</v>
          </cell>
          <cell r="CD106">
            <v>3.1914678260396734</v>
          </cell>
          <cell r="CE106">
            <v>5.2866522178928177</v>
          </cell>
          <cell r="CF106">
            <v>1.401949949121601</v>
          </cell>
          <cell r="CG106">
            <v>3.8491837349287072</v>
          </cell>
          <cell r="CH106">
            <v>14.280958625601215</v>
          </cell>
          <cell r="CI106">
            <v>3.5126207842247625</v>
          </cell>
          <cell r="CJ106">
            <v>-0.51785573653643269</v>
          </cell>
          <cell r="CK106">
            <v>4.6956185489256619</v>
          </cell>
          <cell r="CL106">
            <v>-0.56135669291108581</v>
          </cell>
          <cell r="CM106">
            <v>-3.1493649863050921</v>
          </cell>
          <cell r="CN106">
            <v>1.4576309016377964</v>
          </cell>
          <cell r="CO106">
            <v>-1.1829239316644147</v>
          </cell>
          <cell r="CP106">
            <v>7.4228123500239995</v>
          </cell>
          <cell r="CQ106">
            <v>4.6270066147928057</v>
          </cell>
        </row>
        <row r="107">
          <cell r="A107" t="str">
            <v>1997/98</v>
          </cell>
          <cell r="CD107">
            <v>1.52565892482317</v>
          </cell>
          <cell r="CE107">
            <v>2.4389651165247495</v>
          </cell>
          <cell r="CF107">
            <v>0.63375903075596796</v>
          </cell>
          <cell r="CG107">
            <v>1.7132241402253001</v>
          </cell>
          <cell r="CH107">
            <v>7.4633974517937531</v>
          </cell>
          <cell r="CI107">
            <v>1.9798623642556912</v>
          </cell>
          <cell r="CJ107">
            <v>-0.74109972461855023</v>
          </cell>
          <cell r="CK107">
            <v>3.7227290076735864</v>
          </cell>
          <cell r="CL107">
            <v>1.2531988093481328</v>
          </cell>
          <cell r="CM107">
            <v>-0.37832499765817484</v>
          </cell>
          <cell r="CN107">
            <v>2.1640539998635022</v>
          </cell>
          <cell r="CO107">
            <v>0.51785330417086772</v>
          </cell>
          <cell r="CP107">
            <v>-18.585256887565158</v>
          </cell>
          <cell r="CQ107">
            <v>-19.897117581263814</v>
          </cell>
        </row>
        <row r="108">
          <cell r="A108" t="str">
            <v>1998/99</v>
          </cell>
          <cell r="CD108">
            <v>4.159534760407313</v>
          </cell>
          <cell r="CE108">
            <v>4.0863606171890554</v>
          </cell>
          <cell r="CF108">
            <v>-4.9938047255778883E-2</v>
          </cell>
          <cell r="CG108">
            <v>2.2600278840717358</v>
          </cell>
          <cell r="CH108">
            <v>18.814561627282501</v>
          </cell>
          <cell r="CI108">
            <v>4.4949015916440738</v>
          </cell>
          <cell r="CJ108">
            <v>-0.53165151556487444</v>
          </cell>
          <cell r="CK108">
            <v>1.5748903202777553</v>
          </cell>
          <cell r="CL108">
            <v>-2.4128716596673483</v>
          </cell>
          <cell r="CM108">
            <v>-4.2505226338051543</v>
          </cell>
          <cell r="CN108">
            <v>-2.4814285567566263</v>
          </cell>
          <cell r="CO108">
            <v>-4.317788544563939</v>
          </cell>
          <cell r="CP108">
            <v>-9.1092006584964409</v>
          </cell>
          <cell r="CQ108">
            <v>-10.820753901128821</v>
          </cell>
        </row>
        <row r="109">
          <cell r="A109" t="str">
            <v>1999/00</v>
          </cell>
          <cell r="CD109">
            <v>4.0242000256861532</v>
          </cell>
          <cell r="CE109">
            <v>6.0755210155150063</v>
          </cell>
          <cell r="CF109">
            <v>1.4007704544066826</v>
          </cell>
          <cell r="CG109">
            <v>4.2215116522416496</v>
          </cell>
          <cell r="CH109">
            <v>19.074913609320674</v>
          </cell>
          <cell r="CI109">
            <v>4.405483935560639</v>
          </cell>
          <cell r="CJ109">
            <v>-0.60301921084715104</v>
          </cell>
          <cell r="CK109">
            <v>10.04908871527206</v>
          </cell>
          <cell r="CL109">
            <v>3.7459799034839092</v>
          </cell>
          <cell r="CM109">
            <v>0.56610409800710304</v>
          </cell>
          <cell r="CN109">
            <v>5.7918144894151702</v>
          </cell>
          <cell r="CO109">
            <v>2.549232640698329</v>
          </cell>
          <cell r="CP109">
            <v>48.057959347957336</v>
          </cell>
          <cell r="CQ109">
            <v>43.519895095474183</v>
          </cell>
        </row>
        <row r="110">
          <cell r="A110" t="str">
            <v>2000/01</v>
          </cell>
          <cell r="CD110">
            <v>1.0181023543093248</v>
          </cell>
          <cell r="CE110">
            <v>-0.74827934745597124</v>
          </cell>
          <cell r="CF110">
            <v>-1.2665836389778065</v>
          </cell>
          <cell r="CG110">
            <v>-2.5801839275376048</v>
          </cell>
          <cell r="CH110">
            <v>20.522079861878638</v>
          </cell>
          <cell r="CI110">
            <v>2.3299068042429205</v>
          </cell>
          <cell r="CJ110">
            <v>-2.1090339720062161</v>
          </cell>
          <cell r="CK110">
            <v>-3.8423298814293405</v>
          </cell>
          <cell r="CL110">
            <v>-3.1173772239222797</v>
          </cell>
          <cell r="CM110">
            <v>-6.1319308620638839</v>
          </cell>
          <cell r="CN110">
            <v>-4.811446782766982</v>
          </cell>
          <cell r="CO110">
            <v>-7.7732885577741389</v>
          </cell>
          <cell r="CP110">
            <v>13.320647002854447</v>
          </cell>
          <cell r="CQ110">
            <v>9.7946156165182874</v>
          </cell>
        </row>
        <row r="111">
          <cell r="A111" t="str">
            <v>2001/02</v>
          </cell>
          <cell r="CD111">
            <v>-9.7982208148571495</v>
          </cell>
          <cell r="CE111">
            <v>-9.7615400845168292</v>
          </cell>
          <cell r="CF111">
            <v>2.8940779974448105E-2</v>
          </cell>
          <cell r="CG111">
            <v>-10.694758578864239</v>
          </cell>
          <cell r="CH111">
            <v>11.61884498524887</v>
          </cell>
          <cell r="CI111">
            <v>-9.7382922385785839</v>
          </cell>
          <cell r="CJ111">
            <v>-0.10783111492304442</v>
          </cell>
          <cell r="CK111">
            <v>-17.976891388963899</v>
          </cell>
          <cell r="CL111">
            <v>-9.1040464477579963</v>
          </cell>
          <cell r="CM111">
            <v>-10.44648109552555</v>
          </cell>
          <cell r="CN111">
            <v>-9.0670834300504044</v>
          </cell>
          <cell r="CO111">
            <v>-10.41006398149924</v>
          </cell>
          <cell r="CP111">
            <v>-18.09928499339194</v>
          </cell>
          <cell r="CQ111">
            <v>-19.308869724120537</v>
          </cell>
        </row>
        <row r="112">
          <cell r="A112" t="str">
            <v>2002/03</v>
          </cell>
          <cell r="CD112">
            <v>-1.7975410759758614</v>
          </cell>
          <cell r="CE112">
            <v>1.2116865917590758</v>
          </cell>
          <cell r="CF112">
            <v>2.1817079580631287</v>
          </cell>
          <cell r="CG112">
            <v>-0.27148381770942809</v>
          </cell>
          <cell r="CH112">
            <v>16.708712646332742</v>
          </cell>
          <cell r="CI112">
            <v>-1.7066960647096452</v>
          </cell>
          <cell r="CJ112">
            <v>-0.15000384421418289</v>
          </cell>
          <cell r="CK112">
            <v>1.4223769629981398</v>
          </cell>
          <cell r="CL112">
            <v>0.20816802716556726</v>
          </cell>
          <cell r="CM112">
            <v>-2.1042229058711559</v>
          </cell>
          <cell r="CN112">
            <v>3.2788568374495952</v>
          </cell>
          <cell r="CO112">
            <v>0.89560708019853497</v>
          </cell>
          <cell r="CP112">
            <v>21.96022052172022</v>
          </cell>
          <cell r="CQ112">
            <v>19.145881993456413</v>
          </cell>
        </row>
        <row r="113">
          <cell r="A113" t="str">
            <v>2003/04</v>
          </cell>
          <cell r="CD113">
            <v>5.6345217367847145</v>
          </cell>
          <cell r="CE113">
            <v>9.2433413049869841</v>
          </cell>
          <cell r="CF113">
            <v>2.5068683668869767</v>
          </cell>
          <cell r="CG113">
            <v>4.9682212313087115</v>
          </cell>
          <cell r="CH113">
            <v>46.437954226980082</v>
          </cell>
          <cell r="CI113">
            <v>4.7994261957442053</v>
          </cell>
          <cell r="CJ113">
            <v>1.2921142863673367</v>
          </cell>
          <cell r="CK113">
            <v>6.5129778889966961</v>
          </cell>
          <cell r="CL113">
            <v>-2.4993408141624096</v>
          </cell>
          <cell r="CM113">
            <v>-4.7112235677252308</v>
          </cell>
          <cell r="CN113">
            <v>0.83159949774833652</v>
          </cell>
          <cell r="CO113">
            <v>-1.4558483800975575</v>
          </cell>
          <cell r="CP113">
            <v>22.566626819901735</v>
          </cell>
          <cell r="CQ113">
            <v>19.786101946643342</v>
          </cell>
        </row>
        <row r="114">
          <cell r="A114" t="str">
            <v>2004/05</v>
          </cell>
          <cell r="CD114">
            <v>3.9806293024259753</v>
          </cell>
          <cell r="CE114">
            <v>6.7279713824999199</v>
          </cell>
          <cell r="CF114">
            <v>2.0050334982145159</v>
          </cell>
          <cell r="CG114">
            <v>4.8690998648338368</v>
          </cell>
          <cell r="CH114">
            <v>21.033985477389024</v>
          </cell>
          <cell r="CI114">
            <v>3.1158776300439506</v>
          </cell>
          <cell r="CJ114">
            <v>1.3706813449306026</v>
          </cell>
          <cell r="CK114">
            <v>6.6275187484875264</v>
          </cell>
          <cell r="CL114">
            <v>-9.4120250494023061E-2</v>
          </cell>
          <cell r="CM114">
            <v>-3.2778914496514155</v>
          </cell>
          <cell r="CN114">
            <v>2.5455601334774869</v>
          </cell>
          <cell r="CO114">
            <v>-0.72233162397479234</v>
          </cell>
          <cell r="CP114">
            <v>48.507087428601572</v>
          </cell>
          <cell r="CQ114">
            <v>43.774507234008283</v>
          </cell>
        </row>
        <row r="115">
          <cell r="A115" t="str">
            <v>2005/06</v>
          </cell>
          <cell r="CD115">
            <v>-0.41387422010255026</v>
          </cell>
          <cell r="CE115">
            <v>1.6428436954999404</v>
          </cell>
          <cell r="CF115">
            <v>1.608655481801037</v>
          </cell>
          <cell r="CG115">
            <v>-0.47654395280044559</v>
          </cell>
          <cell r="CH115">
            <v>25.717893968892895</v>
          </cell>
          <cell r="CI115">
            <v>-0.80392577729579973</v>
          </cell>
          <cell r="CJ115">
            <v>0.64807469499268677</v>
          </cell>
          <cell r="CK115">
            <v>9.9768871526381595</v>
          </cell>
          <cell r="CL115">
            <v>8.1993410988236768</v>
          </cell>
          <cell r="CM115">
            <v>4.3829206338091176</v>
          </cell>
          <cell r="CN115">
            <v>10.433944780326222</v>
          </cell>
          <cell r="CO115">
            <v>6.5387050994580864</v>
          </cell>
          <cell r="CP115">
            <v>30.443538800674542</v>
          </cell>
          <cell r="CQ115">
            <v>25.84251825884769</v>
          </cell>
        </row>
        <row r="116">
          <cell r="A116" t="str">
            <v>2006/07</v>
          </cell>
          <cell r="CD116">
            <v>2.8486494145769425</v>
          </cell>
          <cell r="CE116">
            <v>3.9767449148212286</v>
          </cell>
          <cell r="CF116">
            <v>0.87199178398030597</v>
          </cell>
          <cell r="CG116">
            <v>3.6379103255223644</v>
          </cell>
          <cell r="CH116">
            <v>4.032467723257696</v>
          </cell>
          <cell r="CI116">
            <v>2.3075650202563969</v>
          </cell>
          <cell r="CJ116">
            <v>0.87510294504400576</v>
          </cell>
          <cell r="CK116">
            <v>6.3767021312431504</v>
          </cell>
          <cell r="CL116">
            <v>2.3081672910495232</v>
          </cell>
          <cell r="CM116">
            <v>-4.5477262224979942E-2</v>
          </cell>
          <cell r="CN116">
            <v>3.4303345126534657</v>
          </cell>
          <cell r="CO116">
            <v>1.0508740070564127</v>
          </cell>
          <cell r="CP116">
            <v>-0.36577578222757312</v>
          </cell>
          <cell r="CQ116">
            <v>-2.6579050946682004</v>
          </cell>
        </row>
        <row r="117">
          <cell r="A117" t="str">
            <v>2007/08</v>
          </cell>
          <cell r="CD117">
            <v>0.9267408839118696</v>
          </cell>
          <cell r="CE117">
            <v>0.60138170229022681</v>
          </cell>
          <cell r="CF117">
            <v>-0.25909531562184895</v>
          </cell>
          <cell r="CG117">
            <v>-1.4069764332995338</v>
          </cell>
          <cell r="CH117">
            <v>25.206604873638071</v>
          </cell>
          <cell r="CI117">
            <v>0.41004434766345188</v>
          </cell>
          <cell r="CJ117">
            <v>0.85595537079441897</v>
          </cell>
          <cell r="CK117">
            <v>6.6594108195541679</v>
          </cell>
          <cell r="CL117">
            <v>6.0218150235664458</v>
          </cell>
          <cell r="CM117">
            <v>1.5125286544025451</v>
          </cell>
          <cell r="CN117">
            <v>5.6800307682937534</v>
          </cell>
          <cell r="CO117">
            <v>1.18528105918565</v>
          </cell>
          <cell r="CP117">
            <v>52.116751269035547</v>
          </cell>
          <cell r="CQ117">
            <v>45.646969622055792</v>
          </cell>
        </row>
        <row r="118">
          <cell r="A118" t="str">
            <v>2008/09</v>
          </cell>
        </row>
        <row r="119">
          <cell r="A119" t="str">
            <v>2009/10</v>
          </cell>
        </row>
        <row r="120">
          <cell r="A120" t="str">
            <v>2010/11</v>
          </cell>
        </row>
        <row r="121">
          <cell r="A121" t="str">
            <v>2011/12</v>
          </cell>
        </row>
        <row r="122">
          <cell r="A122" t="str">
            <v>2012/13</v>
          </cell>
        </row>
        <row r="123">
          <cell r="A123" t="str">
            <v>2013/14</v>
          </cell>
        </row>
        <row r="124">
          <cell r="A124" t="str">
            <v>2014/15</v>
          </cell>
        </row>
        <row r="125">
          <cell r="A125" t="str">
            <v>2015/16</v>
          </cell>
        </row>
        <row r="126">
          <cell r="A126" t="str">
            <v>2016/17</v>
          </cell>
        </row>
        <row r="127">
          <cell r="A127" t="str">
            <v>2017/18</v>
          </cell>
        </row>
        <row r="128">
          <cell r="A128" t="str">
            <v>2018/19</v>
          </cell>
        </row>
        <row r="129">
          <cell r="A129" t="str">
            <v>2019/20</v>
          </cell>
        </row>
        <row r="130">
          <cell r="A130" t="str">
            <v>2020/21</v>
          </cell>
        </row>
        <row r="131">
          <cell r="A131" t="str">
            <v>2021/22</v>
          </cell>
        </row>
        <row r="132">
          <cell r="A132" t="str">
            <v>2022/23</v>
          </cell>
        </row>
        <row r="133">
          <cell r="A133" t="str">
            <v>2023/24</v>
          </cell>
        </row>
        <row r="134">
          <cell r="A134" t="str">
            <v>2024/25</v>
          </cell>
        </row>
        <row r="135">
          <cell r="A135" t="str">
            <v>2025/26</v>
          </cell>
        </row>
        <row r="136">
          <cell r="A136" t="str">
            <v>2026/27</v>
          </cell>
        </row>
        <row r="137">
          <cell r="A137" t="str">
            <v>2027/28</v>
          </cell>
        </row>
        <row r="138">
          <cell r="A138" t="str">
            <v>2028/29</v>
          </cell>
        </row>
        <row r="139">
          <cell r="A139" t="str">
            <v>2029/30</v>
          </cell>
        </row>
        <row r="140">
          <cell r="A140" t="str">
            <v>2030/31</v>
          </cell>
        </row>
        <row r="141">
          <cell r="A141">
            <v>0</v>
          </cell>
        </row>
        <row r="142">
          <cell r="A142" t="str">
            <v>(00-10)</v>
          </cell>
        </row>
        <row r="143">
          <cell r="A143" t="str">
            <v>(10-31)</v>
          </cell>
        </row>
        <row r="144">
          <cell r="A144" t="str">
            <v>(11-31)</v>
          </cell>
        </row>
        <row r="145">
          <cell r="A145" t="str">
            <v>(12-31)</v>
          </cell>
        </row>
        <row r="146">
          <cell r="A146" t="str">
            <v>(20-31)</v>
          </cell>
        </row>
        <row r="147">
          <cell r="A147" t="str">
            <v xml:space="preserve"> </v>
          </cell>
        </row>
        <row r="148">
          <cell r="A148">
            <v>0</v>
          </cell>
        </row>
        <row r="149">
          <cell r="A149">
            <v>0</v>
          </cell>
        </row>
        <row r="150">
          <cell r="A150">
            <v>0</v>
          </cell>
        </row>
        <row r="151">
          <cell r="A151">
            <v>0</v>
          </cell>
        </row>
        <row r="152">
          <cell r="A152">
            <v>0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7">
          <cell r="A157">
            <v>0</v>
          </cell>
        </row>
        <row r="158">
          <cell r="A158">
            <v>0</v>
          </cell>
        </row>
        <row r="159">
          <cell r="A159">
            <v>0</v>
          </cell>
        </row>
        <row r="160">
          <cell r="A160">
            <v>0</v>
          </cell>
        </row>
        <row r="161">
          <cell r="A161">
            <v>0</v>
          </cell>
        </row>
        <row r="162">
          <cell r="A162">
            <v>0</v>
          </cell>
        </row>
        <row r="163">
          <cell r="A163">
            <v>0</v>
          </cell>
        </row>
        <row r="164">
          <cell r="A164">
            <v>0</v>
          </cell>
        </row>
        <row r="165">
          <cell r="A165">
            <v>0</v>
          </cell>
        </row>
        <row r="166">
          <cell r="A166">
            <v>0</v>
          </cell>
        </row>
        <row r="167">
          <cell r="A167">
            <v>0</v>
          </cell>
        </row>
        <row r="168">
          <cell r="A168">
            <v>0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0</v>
          </cell>
        </row>
        <row r="173">
          <cell r="A173">
            <v>0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0</v>
          </cell>
        </row>
        <row r="182">
          <cell r="A182">
            <v>0</v>
          </cell>
        </row>
        <row r="183">
          <cell r="A183">
            <v>0</v>
          </cell>
        </row>
        <row r="184">
          <cell r="A184">
            <v>0</v>
          </cell>
        </row>
        <row r="185">
          <cell r="A185">
            <v>0</v>
          </cell>
        </row>
        <row r="186">
          <cell r="A186">
            <v>0</v>
          </cell>
        </row>
        <row r="187">
          <cell r="A187">
            <v>0</v>
          </cell>
        </row>
        <row r="188">
          <cell r="A188">
            <v>0</v>
          </cell>
        </row>
        <row r="189">
          <cell r="A189">
            <v>0</v>
          </cell>
        </row>
        <row r="190">
          <cell r="A190">
            <v>0</v>
          </cell>
        </row>
        <row r="191">
          <cell r="A191">
            <v>0</v>
          </cell>
        </row>
        <row r="192">
          <cell r="A192">
            <v>0</v>
          </cell>
        </row>
        <row r="193">
          <cell r="A193">
            <v>0</v>
          </cell>
        </row>
        <row r="194">
          <cell r="A194">
            <v>0</v>
          </cell>
        </row>
        <row r="195">
          <cell r="A195">
            <v>0</v>
          </cell>
        </row>
        <row r="196">
          <cell r="A196">
            <v>0</v>
          </cell>
        </row>
        <row r="197">
          <cell r="A197">
            <v>0</v>
          </cell>
        </row>
        <row r="198">
          <cell r="A198">
            <v>0</v>
          </cell>
        </row>
        <row r="199">
          <cell r="A199">
            <v>0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0</v>
          </cell>
        </row>
        <row r="203">
          <cell r="A203">
            <v>0</v>
          </cell>
        </row>
        <row r="204">
          <cell r="A204">
            <v>0</v>
          </cell>
        </row>
        <row r="205">
          <cell r="A205">
            <v>0</v>
          </cell>
        </row>
        <row r="206">
          <cell r="A206">
            <v>0</v>
          </cell>
        </row>
        <row r="207">
          <cell r="A207">
            <v>0</v>
          </cell>
        </row>
        <row r="208">
          <cell r="A208">
            <v>0</v>
          </cell>
        </row>
        <row r="209">
          <cell r="A209">
            <v>0</v>
          </cell>
        </row>
        <row r="210">
          <cell r="A210">
            <v>0</v>
          </cell>
        </row>
        <row r="211">
          <cell r="A211">
            <v>0</v>
          </cell>
        </row>
        <row r="212">
          <cell r="A212">
            <v>0</v>
          </cell>
        </row>
        <row r="213">
          <cell r="A213">
            <v>0</v>
          </cell>
        </row>
        <row r="214">
          <cell r="A214">
            <v>0</v>
          </cell>
        </row>
        <row r="215">
          <cell r="A215">
            <v>0</v>
          </cell>
        </row>
        <row r="216">
          <cell r="A216">
            <v>0</v>
          </cell>
        </row>
        <row r="217">
          <cell r="A217">
            <v>0</v>
          </cell>
        </row>
        <row r="218">
          <cell r="A218">
            <v>0</v>
          </cell>
        </row>
        <row r="219">
          <cell r="A219">
            <v>0</v>
          </cell>
        </row>
        <row r="220">
          <cell r="A220">
            <v>0</v>
          </cell>
        </row>
        <row r="221">
          <cell r="A221">
            <v>0</v>
          </cell>
        </row>
        <row r="222">
          <cell r="A222">
            <v>0</v>
          </cell>
        </row>
        <row r="223">
          <cell r="A223">
            <v>0</v>
          </cell>
        </row>
        <row r="224">
          <cell r="A224">
            <v>0</v>
          </cell>
        </row>
        <row r="225">
          <cell r="A225">
            <v>0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0</v>
          </cell>
        </row>
        <row r="235">
          <cell r="A235">
            <v>0</v>
          </cell>
        </row>
        <row r="236">
          <cell r="A236">
            <v>0</v>
          </cell>
        </row>
        <row r="237">
          <cell r="A237">
            <v>0</v>
          </cell>
        </row>
        <row r="238">
          <cell r="A238">
            <v>0</v>
          </cell>
        </row>
        <row r="239">
          <cell r="A239">
            <v>0</v>
          </cell>
        </row>
        <row r="240">
          <cell r="A240">
            <v>0</v>
          </cell>
        </row>
        <row r="241">
          <cell r="A241">
            <v>0</v>
          </cell>
        </row>
        <row r="242">
          <cell r="A242">
            <v>0</v>
          </cell>
        </row>
        <row r="243">
          <cell r="A243">
            <v>0</v>
          </cell>
        </row>
        <row r="244">
          <cell r="A244">
            <v>0</v>
          </cell>
        </row>
        <row r="245">
          <cell r="A245">
            <v>0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0</v>
          </cell>
        </row>
        <row r="254">
          <cell r="A254">
            <v>0</v>
          </cell>
        </row>
        <row r="255">
          <cell r="A255">
            <v>0</v>
          </cell>
        </row>
        <row r="256">
          <cell r="A256">
            <v>0</v>
          </cell>
        </row>
        <row r="257">
          <cell r="A257">
            <v>0</v>
          </cell>
        </row>
        <row r="258">
          <cell r="A258">
            <v>0</v>
          </cell>
        </row>
        <row r="259">
          <cell r="A259">
            <v>0</v>
          </cell>
        </row>
        <row r="260">
          <cell r="A260">
            <v>0</v>
          </cell>
        </row>
        <row r="261">
          <cell r="A261">
            <v>0</v>
          </cell>
        </row>
        <row r="262">
          <cell r="A262">
            <v>0</v>
          </cell>
        </row>
        <row r="263">
          <cell r="A263">
            <v>0</v>
          </cell>
        </row>
        <row r="264">
          <cell r="A264">
            <v>0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0</v>
          </cell>
        </row>
        <row r="270">
          <cell r="A270">
            <v>0</v>
          </cell>
        </row>
        <row r="271">
          <cell r="A271">
            <v>0</v>
          </cell>
        </row>
        <row r="272">
          <cell r="A272">
            <v>0</v>
          </cell>
        </row>
        <row r="273">
          <cell r="A273">
            <v>0</v>
          </cell>
        </row>
        <row r="274">
          <cell r="A274">
            <v>0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0</v>
          </cell>
        </row>
        <row r="278">
          <cell r="A278">
            <v>0</v>
          </cell>
        </row>
        <row r="279">
          <cell r="A279">
            <v>0</v>
          </cell>
        </row>
        <row r="280">
          <cell r="A280">
            <v>0</v>
          </cell>
        </row>
        <row r="281">
          <cell r="A281">
            <v>0</v>
          </cell>
        </row>
        <row r="282">
          <cell r="A282">
            <v>0</v>
          </cell>
        </row>
        <row r="283">
          <cell r="A283">
            <v>0</v>
          </cell>
        </row>
        <row r="284">
          <cell r="A284">
            <v>0</v>
          </cell>
        </row>
        <row r="285">
          <cell r="A285">
            <v>0</v>
          </cell>
        </row>
        <row r="286">
          <cell r="A286">
            <v>0</v>
          </cell>
        </row>
        <row r="287">
          <cell r="A287">
            <v>0</v>
          </cell>
        </row>
        <row r="288">
          <cell r="A288">
            <v>0</v>
          </cell>
        </row>
        <row r="289">
          <cell r="A289">
            <v>0</v>
          </cell>
        </row>
        <row r="290">
          <cell r="A290">
            <v>0</v>
          </cell>
        </row>
        <row r="291">
          <cell r="A291">
            <v>0</v>
          </cell>
        </row>
        <row r="292">
          <cell r="A292">
            <v>0</v>
          </cell>
        </row>
        <row r="293">
          <cell r="A293">
            <v>0</v>
          </cell>
        </row>
        <row r="294">
          <cell r="A294">
            <v>0</v>
          </cell>
        </row>
        <row r="295">
          <cell r="A295">
            <v>0</v>
          </cell>
        </row>
        <row r="296">
          <cell r="A296">
            <v>0</v>
          </cell>
        </row>
        <row r="297">
          <cell r="A297">
            <v>0</v>
          </cell>
        </row>
        <row r="298">
          <cell r="A298">
            <v>0</v>
          </cell>
        </row>
        <row r="299">
          <cell r="A299">
            <v>0</v>
          </cell>
        </row>
        <row r="300">
          <cell r="A300">
            <v>0</v>
          </cell>
        </row>
        <row r="301">
          <cell r="A301">
            <v>0</v>
          </cell>
        </row>
        <row r="302">
          <cell r="A302">
            <v>0</v>
          </cell>
        </row>
        <row r="303">
          <cell r="A303">
            <v>0</v>
          </cell>
        </row>
        <row r="304">
          <cell r="A304">
            <v>0</v>
          </cell>
        </row>
        <row r="305">
          <cell r="A305">
            <v>0</v>
          </cell>
        </row>
        <row r="306">
          <cell r="A306">
            <v>0</v>
          </cell>
        </row>
        <row r="307">
          <cell r="A307">
            <v>0</v>
          </cell>
        </row>
        <row r="308">
          <cell r="A308">
            <v>0</v>
          </cell>
        </row>
        <row r="309">
          <cell r="A309">
            <v>0</v>
          </cell>
        </row>
        <row r="310">
          <cell r="A310">
            <v>0</v>
          </cell>
        </row>
        <row r="311">
          <cell r="A311">
            <v>0</v>
          </cell>
        </row>
        <row r="312">
          <cell r="A312">
            <v>0</v>
          </cell>
        </row>
        <row r="313">
          <cell r="A313">
            <v>0</v>
          </cell>
        </row>
        <row r="314">
          <cell r="A314">
            <v>0</v>
          </cell>
        </row>
        <row r="315">
          <cell r="A315">
            <v>0</v>
          </cell>
        </row>
        <row r="316">
          <cell r="A316">
            <v>0</v>
          </cell>
        </row>
        <row r="317">
          <cell r="A317">
            <v>0</v>
          </cell>
        </row>
        <row r="318">
          <cell r="A318">
            <v>0</v>
          </cell>
        </row>
        <row r="319">
          <cell r="A319">
            <v>0</v>
          </cell>
        </row>
        <row r="320">
          <cell r="A320">
            <v>0</v>
          </cell>
        </row>
        <row r="321">
          <cell r="A321">
            <v>0</v>
          </cell>
        </row>
        <row r="322">
          <cell r="A322">
            <v>0</v>
          </cell>
        </row>
        <row r="323">
          <cell r="A323">
            <v>0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0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0</v>
          </cell>
        </row>
        <row r="338">
          <cell r="A338">
            <v>0</v>
          </cell>
        </row>
        <row r="339">
          <cell r="A339">
            <v>0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0</v>
          </cell>
        </row>
        <row r="352">
          <cell r="A352">
            <v>0</v>
          </cell>
        </row>
        <row r="353">
          <cell r="A353">
            <v>0</v>
          </cell>
        </row>
        <row r="354">
          <cell r="A354">
            <v>0</v>
          </cell>
        </row>
        <row r="355">
          <cell r="A355">
            <v>0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0</v>
          </cell>
        </row>
        <row r="365">
          <cell r="A365">
            <v>0</v>
          </cell>
        </row>
        <row r="366">
          <cell r="A366">
            <v>0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0</v>
          </cell>
        </row>
        <row r="372">
          <cell r="A372">
            <v>0</v>
          </cell>
        </row>
        <row r="373">
          <cell r="A373">
            <v>0</v>
          </cell>
        </row>
        <row r="374">
          <cell r="A374">
            <v>0</v>
          </cell>
        </row>
        <row r="375">
          <cell r="A375">
            <v>0</v>
          </cell>
        </row>
        <row r="376">
          <cell r="A376">
            <v>0</v>
          </cell>
        </row>
        <row r="377">
          <cell r="A377">
            <v>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0</v>
          </cell>
        </row>
        <row r="385">
          <cell r="A385">
            <v>0</v>
          </cell>
        </row>
        <row r="386">
          <cell r="A386">
            <v>0</v>
          </cell>
        </row>
        <row r="387">
          <cell r="A387">
            <v>0</v>
          </cell>
        </row>
        <row r="388">
          <cell r="A388">
            <v>0</v>
          </cell>
        </row>
        <row r="389">
          <cell r="A389">
            <v>0</v>
          </cell>
        </row>
        <row r="390">
          <cell r="A390">
            <v>0</v>
          </cell>
        </row>
        <row r="391">
          <cell r="A391">
            <v>0</v>
          </cell>
        </row>
        <row r="392">
          <cell r="A392">
            <v>0</v>
          </cell>
        </row>
        <row r="393">
          <cell r="A393">
            <v>0</v>
          </cell>
        </row>
        <row r="394">
          <cell r="A394">
            <v>0</v>
          </cell>
        </row>
        <row r="395">
          <cell r="A395">
            <v>0</v>
          </cell>
        </row>
        <row r="396">
          <cell r="A396">
            <v>0</v>
          </cell>
        </row>
        <row r="397">
          <cell r="A397">
            <v>0</v>
          </cell>
        </row>
        <row r="398">
          <cell r="A398">
            <v>0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0</v>
          </cell>
        </row>
        <row r="405">
          <cell r="A405">
            <v>0</v>
          </cell>
        </row>
        <row r="406">
          <cell r="A406">
            <v>0</v>
          </cell>
        </row>
        <row r="407">
          <cell r="A407">
            <v>0</v>
          </cell>
        </row>
        <row r="408">
          <cell r="A408">
            <v>0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0</v>
          </cell>
        </row>
        <row r="418">
          <cell r="A418">
            <v>0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0</v>
          </cell>
        </row>
        <row r="438">
          <cell r="A438">
            <v>0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0</v>
          </cell>
        </row>
        <row r="488">
          <cell r="A488">
            <v>0</v>
          </cell>
        </row>
        <row r="489">
          <cell r="A489">
            <v>0</v>
          </cell>
        </row>
        <row r="490">
          <cell r="A490">
            <v>0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0</v>
          </cell>
        </row>
        <row r="500">
          <cell r="A500">
            <v>0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0</v>
          </cell>
        </row>
        <row r="510">
          <cell r="A510">
            <v>0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0</v>
          </cell>
        </row>
        <row r="520">
          <cell r="A520">
            <v>0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0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0</v>
          </cell>
        </row>
        <row r="540">
          <cell r="A540">
            <v>0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0</v>
          </cell>
        </row>
        <row r="550">
          <cell r="A550">
            <v>0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0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0</v>
          </cell>
        </row>
        <row r="570">
          <cell r="A570">
            <v>0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0</v>
          </cell>
        </row>
        <row r="580">
          <cell r="A580">
            <v>0</v>
          </cell>
        </row>
        <row r="581">
          <cell r="A581">
            <v>0</v>
          </cell>
        </row>
        <row r="582">
          <cell r="A582">
            <v>0</v>
          </cell>
        </row>
        <row r="583">
          <cell r="A583">
            <v>0</v>
          </cell>
        </row>
        <row r="584">
          <cell r="A584">
            <v>0</v>
          </cell>
        </row>
        <row r="585">
          <cell r="A585">
            <v>0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0</v>
          </cell>
        </row>
        <row r="589">
          <cell r="A589">
            <v>0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0</v>
          </cell>
        </row>
        <row r="599">
          <cell r="A599">
            <v>0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0</v>
          </cell>
        </row>
        <row r="603">
          <cell r="A603">
            <v>0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0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0</v>
          </cell>
        </row>
        <row r="612">
          <cell r="A612">
            <v>0</v>
          </cell>
        </row>
        <row r="613">
          <cell r="A613">
            <v>0</v>
          </cell>
        </row>
        <row r="614">
          <cell r="A614">
            <v>0</v>
          </cell>
        </row>
        <row r="615">
          <cell r="A615">
            <v>0</v>
          </cell>
        </row>
        <row r="616">
          <cell r="A616">
            <v>0</v>
          </cell>
        </row>
        <row r="617">
          <cell r="A617">
            <v>0</v>
          </cell>
        </row>
        <row r="618">
          <cell r="A618">
            <v>0</v>
          </cell>
        </row>
        <row r="619">
          <cell r="A619">
            <v>0</v>
          </cell>
        </row>
        <row r="620">
          <cell r="A620">
            <v>0</v>
          </cell>
        </row>
        <row r="621">
          <cell r="A621">
            <v>0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0</v>
          </cell>
        </row>
        <row r="625">
          <cell r="A625">
            <v>0</v>
          </cell>
        </row>
        <row r="626">
          <cell r="A626">
            <v>0</v>
          </cell>
        </row>
        <row r="627">
          <cell r="A627">
            <v>0</v>
          </cell>
        </row>
        <row r="628">
          <cell r="A628">
            <v>0</v>
          </cell>
        </row>
        <row r="629">
          <cell r="A629">
            <v>0</v>
          </cell>
        </row>
        <row r="630">
          <cell r="A630">
            <v>0</v>
          </cell>
        </row>
        <row r="631">
          <cell r="A631">
            <v>0</v>
          </cell>
        </row>
        <row r="632">
          <cell r="A632">
            <v>0</v>
          </cell>
        </row>
        <row r="633">
          <cell r="A633">
            <v>0</v>
          </cell>
        </row>
        <row r="634">
          <cell r="A634">
            <v>0</v>
          </cell>
        </row>
        <row r="635">
          <cell r="A635">
            <v>0</v>
          </cell>
        </row>
        <row r="636">
          <cell r="A636">
            <v>0</v>
          </cell>
        </row>
        <row r="637">
          <cell r="A637">
            <v>0</v>
          </cell>
        </row>
        <row r="638">
          <cell r="A638">
            <v>0</v>
          </cell>
        </row>
        <row r="639">
          <cell r="A639">
            <v>0</v>
          </cell>
        </row>
        <row r="640">
          <cell r="A640">
            <v>0</v>
          </cell>
        </row>
        <row r="641">
          <cell r="A641">
            <v>0</v>
          </cell>
        </row>
        <row r="642">
          <cell r="A642">
            <v>0</v>
          </cell>
        </row>
        <row r="643">
          <cell r="A643">
            <v>0</v>
          </cell>
        </row>
        <row r="644">
          <cell r="A644">
            <v>0</v>
          </cell>
        </row>
        <row r="645">
          <cell r="A645">
            <v>0</v>
          </cell>
        </row>
        <row r="646">
          <cell r="A646">
            <v>0</v>
          </cell>
        </row>
        <row r="647">
          <cell r="A647">
            <v>0</v>
          </cell>
        </row>
        <row r="648">
          <cell r="A648">
            <v>0</v>
          </cell>
        </row>
        <row r="649">
          <cell r="A649">
            <v>0</v>
          </cell>
        </row>
        <row r="650">
          <cell r="A650">
            <v>0</v>
          </cell>
        </row>
        <row r="651">
          <cell r="A651">
            <v>0</v>
          </cell>
        </row>
        <row r="652">
          <cell r="A652">
            <v>0</v>
          </cell>
        </row>
        <row r="653">
          <cell r="A653">
            <v>0</v>
          </cell>
        </row>
        <row r="654">
          <cell r="A654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B1:P60"/>
  <sheetViews>
    <sheetView showGridLines="0" tabSelected="1" zoomScale="70" zoomScaleNormal="70" workbookViewId="0">
      <pane ySplit="8" topLeftCell="A20" activePane="bottomLeft" state="frozen"/>
      <selection sqref="A1:XFD1048576"/>
      <selection pane="bottomLeft" activeCell="L1" sqref="L1"/>
    </sheetView>
  </sheetViews>
  <sheetFormatPr defaultColWidth="9.140625" defaultRowHeight="12.75" x14ac:dyDescent="0.2"/>
  <cols>
    <col min="1" max="1" width="9.140625" style="3"/>
    <col min="2" max="2" width="17.5703125" style="7" customWidth="1"/>
    <col min="3" max="8" width="16.5703125" style="7" customWidth="1"/>
    <col min="9" max="10" width="9.140625" style="7"/>
    <col min="11" max="16384" width="9.140625" style="3"/>
  </cols>
  <sheetData>
    <row r="1" spans="2:11" ht="18.75" x14ac:dyDescent="0.3">
      <c r="B1" s="21" t="s">
        <v>7</v>
      </c>
      <c r="C1" s="21"/>
      <c r="D1" s="21"/>
      <c r="E1" s="21"/>
      <c r="F1" s="21"/>
      <c r="G1" s="21"/>
      <c r="H1" s="21"/>
    </row>
    <row r="2" spans="2:11" ht="15" x14ac:dyDescent="0.2">
      <c r="B2" s="8"/>
      <c r="C2" s="8"/>
      <c r="D2" s="8"/>
      <c r="E2" s="8"/>
      <c r="F2" s="8"/>
      <c r="G2" s="8"/>
      <c r="H2" s="8"/>
      <c r="K2" s="314"/>
    </row>
    <row r="3" spans="2:11" ht="23.25" x14ac:dyDescent="0.35">
      <c r="B3" s="22" t="s">
        <v>8</v>
      </c>
      <c r="C3" s="22"/>
      <c r="D3" s="22"/>
      <c r="E3" s="22"/>
      <c r="F3" s="22"/>
      <c r="G3" s="22"/>
      <c r="H3" s="22"/>
      <c r="K3" s="310"/>
    </row>
    <row r="4" spans="2:11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11" ht="24" customHeight="1" x14ac:dyDescent="0.35">
      <c r="B5" s="22" t="s">
        <v>9</v>
      </c>
      <c r="C5" s="22"/>
      <c r="D5" s="22"/>
      <c r="E5" s="22"/>
      <c r="F5" s="22"/>
      <c r="G5" s="22"/>
      <c r="H5" s="22"/>
    </row>
    <row r="6" spans="2:11" ht="24" customHeight="1" x14ac:dyDescent="0.25">
      <c r="B6" s="134"/>
      <c r="C6" s="107"/>
      <c r="D6" s="107"/>
      <c r="E6" s="107"/>
      <c r="F6" s="107"/>
      <c r="G6" s="107"/>
      <c r="H6" s="107"/>
      <c r="I6" s="109"/>
      <c r="J6" s="109"/>
    </row>
    <row r="7" spans="2:11" s="299" customFormat="1" ht="18" customHeight="1" x14ac:dyDescent="0.25">
      <c r="B7" s="295"/>
      <c r="C7" s="291" t="s">
        <v>10</v>
      </c>
      <c r="D7" s="291"/>
      <c r="E7" s="291"/>
      <c r="F7" s="291" t="s">
        <v>11</v>
      </c>
      <c r="G7" s="291"/>
      <c r="H7" s="291"/>
      <c r="I7" s="298"/>
      <c r="J7" s="298"/>
    </row>
    <row r="8" spans="2:11" ht="18" customHeight="1" x14ac:dyDescent="0.25">
      <c r="B8" s="110" t="s">
        <v>3</v>
      </c>
      <c r="C8" s="111" t="s">
        <v>12</v>
      </c>
      <c r="D8" s="312" t="s">
        <v>13</v>
      </c>
      <c r="E8" s="111" t="s">
        <v>14</v>
      </c>
      <c r="F8" s="312" t="s">
        <v>15</v>
      </c>
      <c r="G8" s="312" t="s">
        <v>16</v>
      </c>
      <c r="H8" s="312" t="s">
        <v>14</v>
      </c>
      <c r="I8" s="189"/>
      <c r="J8" s="189"/>
    </row>
    <row r="9" spans="2:11" ht="15" customHeight="1" x14ac:dyDescent="0.25">
      <c r="B9" s="72" t="s">
        <v>0</v>
      </c>
      <c r="C9" s="333"/>
      <c r="D9" s="335"/>
      <c r="E9" s="75"/>
      <c r="F9" s="333"/>
      <c r="G9" s="339"/>
      <c r="H9" s="282"/>
      <c r="I9" s="189"/>
      <c r="J9" s="189"/>
    </row>
    <row r="10" spans="2:11" ht="15" customHeight="1" x14ac:dyDescent="0.25">
      <c r="B10" s="75">
        <v>2010</v>
      </c>
      <c r="C10" s="336">
        <v>631.49834199999998</v>
      </c>
      <c r="D10" s="277">
        <v>77.296419000000014</v>
      </c>
      <c r="E10" s="136">
        <v>708.79476099999999</v>
      </c>
      <c r="F10" s="88">
        <v>553.01737087699996</v>
      </c>
      <c r="G10" s="278">
        <v>230.96244438900001</v>
      </c>
      <c r="H10" s="101">
        <v>783.97981526599983</v>
      </c>
      <c r="I10" s="189"/>
      <c r="J10" s="189"/>
    </row>
    <row r="11" spans="2:11" ht="15" customHeight="1" x14ac:dyDescent="0.25">
      <c r="B11" s="77">
        <v>2011</v>
      </c>
      <c r="C11" s="85">
        <v>646.52809400000001</v>
      </c>
      <c r="D11" s="275">
        <v>81.022315000000006</v>
      </c>
      <c r="E11" s="135">
        <v>727.55040900000006</v>
      </c>
      <c r="F11" s="85">
        <v>569.63719391200004</v>
      </c>
      <c r="G11" s="276">
        <v>242.47620545799998</v>
      </c>
      <c r="H11" s="100">
        <v>812.11339937000002</v>
      </c>
      <c r="I11" s="189"/>
      <c r="J11" s="189"/>
    </row>
    <row r="12" spans="2:11" ht="15" customHeight="1" x14ac:dyDescent="0.25">
      <c r="B12" s="75">
        <v>2012</v>
      </c>
      <c r="C12" s="87">
        <v>649.73531199999991</v>
      </c>
      <c r="D12" s="277">
        <v>82.915152999999989</v>
      </c>
      <c r="E12" s="136">
        <v>732.65046499999994</v>
      </c>
      <c r="F12" s="87">
        <v>574.73458306199996</v>
      </c>
      <c r="G12" s="278">
        <v>244.565366829</v>
      </c>
      <c r="H12" s="101">
        <v>819.2999498910001</v>
      </c>
      <c r="I12" s="189"/>
      <c r="J12" s="189"/>
    </row>
    <row r="13" spans="2:11" ht="15" customHeight="1" x14ac:dyDescent="0.25">
      <c r="B13" s="77">
        <v>2013</v>
      </c>
      <c r="C13" s="85">
        <v>650.53340900000012</v>
      </c>
      <c r="D13" s="275">
        <v>85.063138000000009</v>
      </c>
      <c r="E13" s="135">
        <v>735.59654699999999</v>
      </c>
      <c r="F13" s="85">
        <v>581.13558213399995</v>
      </c>
      <c r="G13" s="273">
        <v>250.26351106600001</v>
      </c>
      <c r="H13" s="135">
        <v>831.39909320000004</v>
      </c>
      <c r="I13" s="189"/>
      <c r="J13" s="189"/>
    </row>
    <row r="14" spans="2:11" ht="15" customHeight="1" x14ac:dyDescent="0.25">
      <c r="B14" s="75">
        <v>2014</v>
      </c>
      <c r="C14" s="87">
        <v>664.87265500000001</v>
      </c>
      <c r="D14" s="277">
        <v>87.998822000000004</v>
      </c>
      <c r="E14" s="136">
        <v>752.87147700000003</v>
      </c>
      <c r="F14" s="87">
        <v>597.1356227550001</v>
      </c>
      <c r="G14" s="271">
        <v>256.69324816400001</v>
      </c>
      <c r="H14" s="136">
        <v>853.828870919</v>
      </c>
      <c r="I14" s="189"/>
      <c r="J14" s="189"/>
    </row>
    <row r="15" spans="2:11" ht="15" customHeight="1" x14ac:dyDescent="0.25">
      <c r="B15" s="77">
        <v>2015</v>
      </c>
      <c r="C15" s="85">
        <v>691.76021200000002</v>
      </c>
      <c r="D15" s="275">
        <v>90.219112999999993</v>
      </c>
      <c r="E15" s="135">
        <v>781.97932500000002</v>
      </c>
      <c r="F15" s="85">
        <v>625.41029327199999</v>
      </c>
      <c r="G15" s="273">
        <v>260.96752068299998</v>
      </c>
      <c r="H15" s="135">
        <v>886.37781395499985</v>
      </c>
      <c r="I15" s="235"/>
      <c r="J15" s="189"/>
    </row>
    <row r="16" spans="2:11" ht="15" customHeight="1" x14ac:dyDescent="0.25">
      <c r="B16" s="75">
        <v>2016</v>
      </c>
      <c r="C16" s="87">
        <v>719.728432</v>
      </c>
      <c r="D16" s="277">
        <v>93.439160000000001</v>
      </c>
      <c r="E16" s="136">
        <v>813.16759200000001</v>
      </c>
      <c r="F16" s="87">
        <v>658.95314639900005</v>
      </c>
      <c r="G16" s="271">
        <v>264.78222723700003</v>
      </c>
      <c r="H16" s="136">
        <v>923.73537363600008</v>
      </c>
      <c r="I16" s="189"/>
      <c r="J16" s="189"/>
    </row>
    <row r="17" spans="2:16" ht="15" customHeight="1" x14ac:dyDescent="0.25">
      <c r="B17" s="77">
        <v>2017</v>
      </c>
      <c r="C17" s="85">
        <v>737.69385</v>
      </c>
      <c r="D17" s="275">
        <v>96.928775999999999</v>
      </c>
      <c r="E17" s="135">
        <v>834.62262599999997</v>
      </c>
      <c r="F17" s="85">
        <v>679.46541949300013</v>
      </c>
      <c r="G17" s="273">
        <v>271.26758479499995</v>
      </c>
      <c r="H17" s="135">
        <v>950.73300428800019</v>
      </c>
      <c r="I17" s="189"/>
      <c r="J17" s="189"/>
    </row>
    <row r="18" spans="2:16" ht="15" customHeight="1" x14ac:dyDescent="0.25">
      <c r="B18" s="75">
        <v>2018</v>
      </c>
      <c r="C18" s="87">
        <v>774.338843</v>
      </c>
      <c r="D18" s="277">
        <v>99.614336000000009</v>
      </c>
      <c r="E18" s="136">
        <v>873.95317899999998</v>
      </c>
      <c r="F18" s="87">
        <v>716.20598676899999</v>
      </c>
      <c r="G18" s="271">
        <v>280.91956631499994</v>
      </c>
      <c r="H18" s="136">
        <v>997.12555308399988</v>
      </c>
      <c r="I18" s="189"/>
      <c r="J18" s="189"/>
    </row>
    <row r="19" spans="2:16" ht="15" customHeight="1" x14ac:dyDescent="0.25">
      <c r="B19" s="77">
        <v>2019</v>
      </c>
      <c r="C19" s="85">
        <v>806.14509799999996</v>
      </c>
      <c r="D19" s="275">
        <v>103.773633</v>
      </c>
      <c r="E19" s="135">
        <v>909.91873099999987</v>
      </c>
      <c r="F19" s="85">
        <v>748.48210574799998</v>
      </c>
      <c r="G19" s="273">
        <v>292.01156463800004</v>
      </c>
      <c r="H19" s="135">
        <v>1040.4936703859998</v>
      </c>
      <c r="I19" s="189"/>
      <c r="J19" s="189"/>
    </row>
    <row r="20" spans="2:16" ht="15" customHeight="1" x14ac:dyDescent="0.25">
      <c r="B20" s="346">
        <v>2020</v>
      </c>
      <c r="C20" s="327">
        <v>460.57965700000011</v>
      </c>
      <c r="D20" s="375">
        <v>48.549069000000003</v>
      </c>
      <c r="E20" s="349">
        <v>509.12872600000009</v>
      </c>
      <c r="F20" s="327">
        <v>419.82845688800001</v>
      </c>
      <c r="G20" s="377">
        <v>128.55866619299999</v>
      </c>
      <c r="H20" s="349">
        <v>548.38712308100003</v>
      </c>
      <c r="I20" s="189"/>
      <c r="J20" s="189"/>
    </row>
    <row r="21" spans="2:16" ht="15" customHeight="1" x14ac:dyDescent="0.25">
      <c r="B21" s="77">
        <v>2021</v>
      </c>
      <c r="C21" s="85">
        <v>507.10120699999993</v>
      </c>
      <c r="D21" s="275">
        <v>49.246812000000006</v>
      </c>
      <c r="E21" s="135">
        <v>556.34801900000002</v>
      </c>
      <c r="F21" s="85">
        <v>475.65124648200003</v>
      </c>
      <c r="G21" s="273">
        <v>91.578008747999988</v>
      </c>
      <c r="H21" s="135">
        <v>567.22925523000004</v>
      </c>
      <c r="I21" s="189"/>
      <c r="J21" s="189"/>
    </row>
    <row r="22" spans="2:16" ht="15" customHeight="1" x14ac:dyDescent="0.25">
      <c r="B22" s="75" t="s">
        <v>135</v>
      </c>
      <c r="C22" s="87">
        <v>737.76433900000006</v>
      </c>
      <c r="D22" s="277">
        <v>90.621757999999986</v>
      </c>
      <c r="E22" s="136">
        <v>828.38609699999995</v>
      </c>
      <c r="F22" s="87">
        <v>695.16735146500002</v>
      </c>
      <c r="G22" s="271">
        <v>212.72537123299998</v>
      </c>
      <c r="H22" s="136">
        <v>907.89272269800006</v>
      </c>
      <c r="I22" s="189"/>
      <c r="J22" s="189"/>
    </row>
    <row r="23" spans="2:16" ht="10.35" customHeight="1" x14ac:dyDescent="0.25">
      <c r="B23" s="279"/>
      <c r="C23" s="89"/>
      <c r="D23" s="280"/>
      <c r="E23" s="137"/>
      <c r="F23" s="89"/>
      <c r="G23" s="274"/>
      <c r="H23" s="137"/>
      <c r="I23" s="189"/>
      <c r="J23" s="189"/>
    </row>
    <row r="24" spans="2:16" ht="15" customHeight="1" x14ac:dyDescent="0.25">
      <c r="B24" s="72" t="s">
        <v>4</v>
      </c>
      <c r="C24" s="87"/>
      <c r="D24" s="277"/>
      <c r="E24" s="136"/>
      <c r="F24" s="87"/>
      <c r="G24" s="271"/>
      <c r="H24" s="136"/>
      <c r="I24" s="189"/>
      <c r="J24" s="189"/>
    </row>
    <row r="25" spans="2:16" ht="15" customHeight="1" x14ac:dyDescent="0.25">
      <c r="B25" s="77">
        <v>2023</v>
      </c>
      <c r="C25" s="85">
        <v>800.45652121077717</v>
      </c>
      <c r="D25" s="275">
        <v>101.81986713288696</v>
      </c>
      <c r="E25" s="135">
        <v>902.27638834366417</v>
      </c>
      <c r="F25" s="85">
        <v>750.06284824163765</v>
      </c>
      <c r="G25" s="273">
        <v>267.3274131082303</v>
      </c>
      <c r="H25" s="135">
        <v>1017.3902613498681</v>
      </c>
      <c r="I25" s="189"/>
      <c r="J25" s="189"/>
      <c r="K25" s="388"/>
      <c r="L25" s="388"/>
      <c r="M25" s="388"/>
      <c r="N25" s="388"/>
      <c r="O25" s="388"/>
      <c r="P25" s="388"/>
    </row>
    <row r="26" spans="2:16" ht="15" customHeight="1" x14ac:dyDescent="0.25">
      <c r="B26" s="75">
        <v>2024</v>
      </c>
      <c r="C26" s="87">
        <v>817.89232427654701</v>
      </c>
      <c r="D26" s="277">
        <v>109.64754445599708</v>
      </c>
      <c r="E26" s="136">
        <v>927.53986873254416</v>
      </c>
      <c r="F26" s="87">
        <v>768.44509926708008</v>
      </c>
      <c r="G26" s="271">
        <v>312.52342266291004</v>
      </c>
      <c r="H26" s="136">
        <v>1080.9685219299899</v>
      </c>
      <c r="I26" s="189"/>
      <c r="J26" s="189"/>
      <c r="K26" s="388"/>
      <c r="L26" s="388"/>
      <c r="M26" s="388"/>
      <c r="N26" s="388"/>
      <c r="O26" s="388"/>
      <c r="P26" s="388"/>
    </row>
    <row r="27" spans="2:16" ht="10.35" customHeight="1" x14ac:dyDescent="0.25">
      <c r="B27" s="75"/>
      <c r="C27" s="87"/>
      <c r="D27" s="277"/>
      <c r="E27" s="136"/>
      <c r="F27" s="87"/>
      <c r="G27" s="271"/>
      <c r="H27" s="136"/>
      <c r="I27" s="189"/>
      <c r="J27" s="189"/>
      <c r="K27" s="388"/>
      <c r="L27" s="388"/>
      <c r="M27" s="388"/>
      <c r="N27" s="388"/>
      <c r="O27" s="388"/>
      <c r="P27" s="388"/>
    </row>
    <row r="28" spans="2:16" ht="15" customHeight="1" x14ac:dyDescent="0.25">
      <c r="B28" s="77">
        <v>2025</v>
      </c>
      <c r="C28" s="85">
        <v>825.91701377235938</v>
      </c>
      <c r="D28" s="275">
        <v>113.60975665460637</v>
      </c>
      <c r="E28" s="135">
        <v>939.52677042696564</v>
      </c>
      <c r="F28" s="85">
        <v>778.04888777299345</v>
      </c>
      <c r="G28" s="273">
        <v>329.29501072119444</v>
      </c>
      <c r="H28" s="135">
        <v>1107.3438984941879</v>
      </c>
      <c r="I28" s="189"/>
      <c r="J28" s="189"/>
      <c r="K28" s="388"/>
      <c r="L28" s="388"/>
      <c r="M28" s="388"/>
      <c r="N28" s="388"/>
      <c r="O28" s="388"/>
      <c r="P28" s="388"/>
    </row>
    <row r="29" spans="2:16" ht="15" customHeight="1" x14ac:dyDescent="0.25">
      <c r="B29" s="75">
        <v>2026</v>
      </c>
      <c r="C29" s="87">
        <v>835.82198520720794</v>
      </c>
      <c r="D29" s="277">
        <v>116.99208533374049</v>
      </c>
      <c r="E29" s="136">
        <v>952.81407054094859</v>
      </c>
      <c r="F29" s="87">
        <v>789.46884619842865</v>
      </c>
      <c r="G29" s="271">
        <v>340.4079541706547</v>
      </c>
      <c r="H29" s="136">
        <v>1129.8768003690832</v>
      </c>
      <c r="I29" s="189"/>
      <c r="J29" s="189"/>
      <c r="K29" s="388"/>
      <c r="L29" s="388"/>
      <c r="M29" s="388"/>
      <c r="N29" s="388"/>
      <c r="O29" s="388"/>
      <c r="P29" s="388"/>
    </row>
    <row r="30" spans="2:16" ht="15" customHeight="1" x14ac:dyDescent="0.25">
      <c r="B30" s="77">
        <v>2027</v>
      </c>
      <c r="C30" s="85">
        <v>849.71439575659304</v>
      </c>
      <c r="D30" s="275">
        <v>120.64286818262445</v>
      </c>
      <c r="E30" s="135">
        <v>970.35726393921755</v>
      </c>
      <c r="F30" s="85">
        <v>804.71464004458448</v>
      </c>
      <c r="G30" s="273">
        <v>350.31081705803399</v>
      </c>
      <c r="H30" s="135">
        <v>1155.0254571026187</v>
      </c>
      <c r="I30" s="189"/>
      <c r="J30" s="189"/>
      <c r="K30" s="388"/>
      <c r="L30" s="388"/>
      <c r="M30" s="388"/>
      <c r="N30" s="388"/>
      <c r="O30" s="388"/>
      <c r="P30" s="388"/>
    </row>
    <row r="31" spans="2:16" ht="15" customHeight="1" x14ac:dyDescent="0.25">
      <c r="B31" s="75">
        <v>2028</v>
      </c>
      <c r="C31" s="87">
        <v>867.39872397983845</v>
      </c>
      <c r="D31" s="277">
        <v>124.57439123289296</v>
      </c>
      <c r="E31" s="88">
        <v>991.97311521273127</v>
      </c>
      <c r="F31" s="87">
        <v>823.70156744160499</v>
      </c>
      <c r="G31" s="271">
        <v>360.69584228577384</v>
      </c>
      <c r="H31" s="136">
        <v>1184.3974097273788</v>
      </c>
      <c r="I31" s="189"/>
      <c r="J31" s="189"/>
      <c r="K31" s="388"/>
      <c r="L31" s="388"/>
      <c r="M31" s="388"/>
      <c r="N31" s="388"/>
      <c r="O31" s="388"/>
      <c r="P31" s="388"/>
    </row>
    <row r="32" spans="2:16" ht="15" customHeight="1" x14ac:dyDescent="0.25">
      <c r="B32" s="77">
        <v>2029</v>
      </c>
      <c r="C32" s="85">
        <v>889.42784772518542</v>
      </c>
      <c r="D32" s="275">
        <v>128.72763266732042</v>
      </c>
      <c r="E32" s="135">
        <v>1018.1554803925059</v>
      </c>
      <c r="F32" s="85">
        <v>846.84413356033087</v>
      </c>
      <c r="G32" s="273">
        <v>371.60232924756986</v>
      </c>
      <c r="H32" s="135">
        <v>1218.4464628079008</v>
      </c>
      <c r="I32" s="189"/>
      <c r="J32" s="189"/>
      <c r="K32" s="388"/>
      <c r="L32" s="388"/>
      <c r="M32" s="388"/>
      <c r="N32" s="388"/>
      <c r="O32" s="388"/>
      <c r="P32" s="388"/>
    </row>
    <row r="33" spans="2:16" ht="10.35" customHeight="1" x14ac:dyDescent="0.25">
      <c r="B33" s="78"/>
      <c r="C33" s="89"/>
      <c r="D33" s="280"/>
      <c r="E33" s="137"/>
      <c r="F33" s="89"/>
      <c r="G33" s="274"/>
      <c r="H33" s="137"/>
      <c r="I33" s="189"/>
      <c r="J33" s="189"/>
      <c r="K33" s="388"/>
      <c r="L33" s="388"/>
      <c r="M33" s="388"/>
      <c r="N33" s="388"/>
      <c r="O33" s="388"/>
      <c r="P33" s="388"/>
    </row>
    <row r="34" spans="2:16" ht="15" customHeight="1" x14ac:dyDescent="0.25">
      <c r="B34" s="75">
        <v>2030</v>
      </c>
      <c r="C34" s="87">
        <v>912.90184221834022</v>
      </c>
      <c r="D34" s="277">
        <v>133.05633120379105</v>
      </c>
      <c r="E34" s="136">
        <v>1045.9581734221313</v>
      </c>
      <c r="F34" s="87">
        <v>871.55097865972755</v>
      </c>
      <c r="G34" s="271">
        <v>382.8336056704361</v>
      </c>
      <c r="H34" s="136">
        <v>1254.3845843301638</v>
      </c>
      <c r="I34" s="189"/>
      <c r="J34" s="189"/>
      <c r="K34" s="388"/>
      <c r="L34" s="388"/>
      <c r="M34" s="388"/>
      <c r="N34" s="388"/>
      <c r="O34" s="388"/>
      <c r="P34" s="388"/>
    </row>
    <row r="35" spans="2:16" ht="15" customHeight="1" x14ac:dyDescent="0.25">
      <c r="B35" s="77">
        <v>2031</v>
      </c>
      <c r="C35" s="85">
        <v>938.4274336055671</v>
      </c>
      <c r="D35" s="275">
        <v>137.46835111407469</v>
      </c>
      <c r="E35" s="135">
        <v>1075.8957847196418</v>
      </c>
      <c r="F35" s="85">
        <v>898.2382206981332</v>
      </c>
      <c r="G35" s="273">
        <v>393.83654034237219</v>
      </c>
      <c r="H35" s="135">
        <v>1292.0747610405053</v>
      </c>
      <c r="I35" s="189"/>
      <c r="J35" s="189"/>
      <c r="K35" s="388"/>
      <c r="L35" s="388"/>
      <c r="M35" s="388"/>
      <c r="N35" s="388"/>
      <c r="O35" s="388"/>
      <c r="P35" s="388"/>
    </row>
    <row r="36" spans="2:16" ht="15" customHeight="1" x14ac:dyDescent="0.25">
      <c r="B36" s="75">
        <v>2032</v>
      </c>
      <c r="C36" s="87">
        <v>966.88540804309946</v>
      </c>
      <c r="D36" s="277">
        <v>141.99808462206062</v>
      </c>
      <c r="E36" s="136">
        <v>1108.88349266516</v>
      </c>
      <c r="F36" s="87">
        <v>927.94481080144817</v>
      </c>
      <c r="G36" s="271">
        <v>405.16550050782956</v>
      </c>
      <c r="H36" s="136">
        <v>1333.1103113092777</v>
      </c>
      <c r="I36" s="189"/>
      <c r="J36" s="189"/>
      <c r="K36" s="388"/>
      <c r="L36" s="388"/>
      <c r="M36" s="388"/>
      <c r="N36" s="388"/>
      <c r="O36" s="388"/>
      <c r="P36" s="388"/>
    </row>
    <row r="37" spans="2:16" ht="15" customHeight="1" x14ac:dyDescent="0.25">
      <c r="B37" s="77">
        <v>2033</v>
      </c>
      <c r="C37" s="85">
        <v>997.46149866007534</v>
      </c>
      <c r="D37" s="275">
        <v>146.83102926397643</v>
      </c>
      <c r="E37" s="135">
        <v>1144.2925279240517</v>
      </c>
      <c r="F37" s="85">
        <v>959.75314207225131</v>
      </c>
      <c r="G37" s="273">
        <v>417.00756616083811</v>
      </c>
      <c r="H37" s="135">
        <v>1376.7607082330896</v>
      </c>
      <c r="I37" s="189"/>
      <c r="J37" s="189"/>
    </row>
    <row r="38" spans="2:16" ht="15" customHeight="1" x14ac:dyDescent="0.25">
      <c r="B38" s="75">
        <v>2034</v>
      </c>
      <c r="C38" s="87">
        <v>1029.1599866276156</v>
      </c>
      <c r="D38" s="277">
        <v>151.82737030333359</v>
      </c>
      <c r="E38" s="136">
        <v>1180.9873569309491</v>
      </c>
      <c r="F38" s="87">
        <v>992.87956695553908</v>
      </c>
      <c r="G38" s="271">
        <v>429.10745521077587</v>
      </c>
      <c r="H38" s="136">
        <v>1421.9870221663148</v>
      </c>
      <c r="I38" s="189"/>
      <c r="J38" s="189"/>
    </row>
    <row r="39" spans="2:16" ht="10.35" customHeight="1" x14ac:dyDescent="0.25">
      <c r="B39" s="75"/>
      <c r="C39" s="87"/>
      <c r="D39" s="277"/>
      <c r="E39" s="136"/>
      <c r="F39" s="87"/>
      <c r="G39" s="271"/>
      <c r="H39" s="136"/>
      <c r="I39" s="189"/>
      <c r="J39" s="189"/>
    </row>
    <row r="40" spans="2:16" ht="15" customHeight="1" x14ac:dyDescent="0.25">
      <c r="B40" s="77">
        <v>2035</v>
      </c>
      <c r="C40" s="85">
        <v>1059.4503377269054</v>
      </c>
      <c r="D40" s="275">
        <v>156.92864082284549</v>
      </c>
      <c r="E40" s="135">
        <v>1216.3789785497511</v>
      </c>
      <c r="F40" s="85">
        <v>1024.8130168479588</v>
      </c>
      <c r="G40" s="273">
        <v>441.47973229565707</v>
      </c>
      <c r="H40" s="135">
        <v>1466.292749143616</v>
      </c>
      <c r="I40" s="189"/>
      <c r="J40" s="189"/>
    </row>
    <row r="41" spans="2:16" ht="15" customHeight="1" x14ac:dyDescent="0.25">
      <c r="B41" s="75">
        <v>2036</v>
      </c>
      <c r="C41" s="87">
        <v>1090.5374611457214</v>
      </c>
      <c r="D41" s="277">
        <v>162.19816319654566</v>
      </c>
      <c r="E41" s="136">
        <v>1252.7356243422669</v>
      </c>
      <c r="F41" s="87">
        <v>1057.6818123571577</v>
      </c>
      <c r="G41" s="271">
        <v>454.29353367798166</v>
      </c>
      <c r="H41" s="136">
        <v>1511.9753460351392</v>
      </c>
      <c r="I41" s="189"/>
      <c r="J41" s="189"/>
    </row>
    <row r="42" spans="2:16" ht="15" customHeight="1" x14ac:dyDescent="0.25">
      <c r="B42" s="77">
        <v>2037</v>
      </c>
      <c r="C42" s="85">
        <v>1123.9945544459551</v>
      </c>
      <c r="D42" s="275">
        <v>167.5585464247045</v>
      </c>
      <c r="E42" s="135">
        <v>1291.5531008706596</v>
      </c>
      <c r="F42" s="85">
        <v>1093.0226033397864</v>
      </c>
      <c r="G42" s="273">
        <v>467.3146180302104</v>
      </c>
      <c r="H42" s="135">
        <v>1560.337221369997</v>
      </c>
      <c r="I42" s="189"/>
      <c r="J42" s="189"/>
    </row>
    <row r="43" spans="2:16" ht="15" customHeight="1" x14ac:dyDescent="0.25">
      <c r="B43" s="75">
        <v>2038</v>
      </c>
      <c r="C43" s="87">
        <v>1159.2095036591445</v>
      </c>
      <c r="D43" s="277">
        <v>173.01822861227976</v>
      </c>
      <c r="E43" s="136">
        <v>1332.2277322714242</v>
      </c>
      <c r="F43" s="87">
        <v>1130.2575766697253</v>
      </c>
      <c r="G43" s="271">
        <v>480.54386598102974</v>
      </c>
      <c r="H43" s="136">
        <v>1610.8014426507552</v>
      </c>
      <c r="I43" s="189"/>
      <c r="J43" s="189"/>
    </row>
    <row r="44" spans="2:16" ht="15" customHeight="1" x14ac:dyDescent="0.25">
      <c r="B44" s="77">
        <v>2039</v>
      </c>
      <c r="C44" s="85">
        <v>1195.9334378500598</v>
      </c>
      <c r="D44" s="275">
        <v>178.57368429555856</v>
      </c>
      <c r="E44" s="135">
        <v>1374.5071221456183</v>
      </c>
      <c r="F44" s="85">
        <v>1169.157798322535</v>
      </c>
      <c r="G44" s="273">
        <v>493.92121914642786</v>
      </c>
      <c r="H44" s="135">
        <v>1663.0790174689625</v>
      </c>
      <c r="I44" s="189"/>
      <c r="J44" s="189"/>
    </row>
    <row r="45" spans="2:16" ht="10.35" customHeight="1" x14ac:dyDescent="0.25">
      <c r="B45" s="78"/>
      <c r="C45" s="89"/>
      <c r="D45" s="280"/>
      <c r="E45" s="137"/>
      <c r="F45" s="89"/>
      <c r="G45" s="274"/>
      <c r="H45" s="137"/>
      <c r="I45" s="189"/>
      <c r="J45" s="189"/>
    </row>
    <row r="46" spans="2:16" ht="15" customHeight="1" x14ac:dyDescent="0.25">
      <c r="B46" s="75">
        <v>2040</v>
      </c>
      <c r="C46" s="87">
        <v>1235.4501221730509</v>
      </c>
      <c r="D46" s="277">
        <v>184.28787746061181</v>
      </c>
      <c r="E46" s="136">
        <v>1419.7379996336626</v>
      </c>
      <c r="F46" s="87">
        <v>1210.994126255913</v>
      </c>
      <c r="G46" s="271">
        <v>507.72219872975205</v>
      </c>
      <c r="H46" s="136">
        <v>1718.7163249856651</v>
      </c>
      <c r="I46" s="189"/>
      <c r="J46" s="189"/>
    </row>
    <row r="47" spans="2:16" ht="15" customHeight="1" x14ac:dyDescent="0.25">
      <c r="B47" s="77">
        <v>2041</v>
      </c>
      <c r="C47" s="85">
        <v>1276.409623431053</v>
      </c>
      <c r="D47" s="275">
        <v>190.06847090019394</v>
      </c>
      <c r="E47" s="135">
        <v>1466.4780943312471</v>
      </c>
      <c r="F47" s="85">
        <v>1254.4624266370972</v>
      </c>
      <c r="G47" s="273">
        <v>521.65114363564044</v>
      </c>
      <c r="H47" s="135">
        <v>1776.1135702727377</v>
      </c>
      <c r="I47" s="189"/>
      <c r="J47" s="189"/>
    </row>
    <row r="48" spans="2:16" ht="15" customHeight="1" x14ac:dyDescent="0.25">
      <c r="B48" s="75">
        <v>2042</v>
      </c>
      <c r="C48" s="87">
        <v>1319.2252552749787</v>
      </c>
      <c r="D48" s="277">
        <v>195.95858770379672</v>
      </c>
      <c r="E48" s="136">
        <v>1515.1838429787754</v>
      </c>
      <c r="F48" s="87">
        <v>1299.9821324250358</v>
      </c>
      <c r="G48" s="271">
        <v>535.86944490778387</v>
      </c>
      <c r="H48" s="136">
        <v>1835.8515773328197</v>
      </c>
      <c r="I48" s="189"/>
      <c r="J48" s="189"/>
    </row>
    <row r="49" spans="2:10" ht="15" customHeight="1" x14ac:dyDescent="0.25">
      <c r="B49" s="77">
        <v>2043</v>
      </c>
      <c r="C49" s="85">
        <v>1363.9094169852349</v>
      </c>
      <c r="D49" s="275">
        <v>201.93056561825478</v>
      </c>
      <c r="E49" s="135">
        <v>1565.8399826034899</v>
      </c>
      <c r="F49" s="85">
        <v>1347.5809494068301</v>
      </c>
      <c r="G49" s="273">
        <v>550.28847319161275</v>
      </c>
      <c r="H49" s="135">
        <v>1897.869422598443</v>
      </c>
      <c r="I49" s="189"/>
      <c r="J49" s="189"/>
    </row>
    <row r="50" spans="2:10" ht="10.35" customHeight="1" x14ac:dyDescent="0.25">
      <c r="B50" s="78"/>
      <c r="C50" s="281"/>
      <c r="D50" s="281"/>
      <c r="E50" s="281"/>
      <c r="F50" s="281"/>
      <c r="G50" s="281"/>
      <c r="H50" s="281"/>
      <c r="I50" s="189"/>
      <c r="J50" s="189"/>
    </row>
    <row r="51" spans="2:10" ht="15.75" x14ac:dyDescent="0.25">
      <c r="B51" s="287" t="s">
        <v>5</v>
      </c>
      <c r="C51" s="81"/>
      <c r="D51" s="81"/>
      <c r="E51" s="81"/>
      <c r="F51" s="81"/>
      <c r="G51" s="81"/>
      <c r="H51" s="81"/>
      <c r="I51" s="189"/>
      <c r="J51" s="189"/>
    </row>
    <row r="52" spans="2:10" ht="15" customHeight="1" x14ac:dyDescent="0.25">
      <c r="B52" s="75" t="s">
        <v>139</v>
      </c>
      <c r="C52" s="79">
        <f>RATE(2022-2010,,-C10,C22)</f>
        <v>1.3045115826312651E-2</v>
      </c>
      <c r="D52" s="79">
        <f t="shared" ref="D52:H52" si="0">RATE(2022-2010,,-D10,D22)</f>
        <v>1.3342114683622959E-2</v>
      </c>
      <c r="E52" s="79">
        <f t="shared" si="0"/>
        <v>1.3077551100709702E-2</v>
      </c>
      <c r="F52" s="79">
        <f t="shared" si="0"/>
        <v>1.9246470372553122E-2</v>
      </c>
      <c r="G52" s="79">
        <f t="shared" si="0"/>
        <v>-6.8309888339671138E-3</v>
      </c>
      <c r="H52" s="79">
        <f t="shared" si="0"/>
        <v>1.2303654001085204E-2</v>
      </c>
      <c r="I52" s="189"/>
      <c r="J52" s="189"/>
    </row>
    <row r="53" spans="2:10" ht="15" customHeight="1" x14ac:dyDescent="0.25">
      <c r="B53" s="77" t="s">
        <v>136</v>
      </c>
      <c r="C53" s="80">
        <f>RATE(2023-2022,,-C22,C25)</f>
        <v>8.4975891211755986E-2</v>
      </c>
      <c r="D53" s="80">
        <f t="shared" ref="D53:H53" si="1">RATE(2023-2022,,-D22,D25)</f>
        <v>0.12356976271511941</v>
      </c>
      <c r="E53" s="80">
        <f t="shared" si="1"/>
        <v>8.9197889258714039E-2</v>
      </c>
      <c r="F53" s="80">
        <f t="shared" si="1"/>
        <v>7.8967311483990735E-2</v>
      </c>
      <c r="G53" s="80">
        <f t="shared" si="1"/>
        <v>0.25667855958480967</v>
      </c>
      <c r="H53" s="80">
        <f t="shared" si="1"/>
        <v>0.12060625216432215</v>
      </c>
      <c r="I53" s="189"/>
      <c r="J53" s="189"/>
    </row>
    <row r="54" spans="2:10" ht="15" customHeight="1" x14ac:dyDescent="0.25">
      <c r="B54" s="75" t="s">
        <v>137</v>
      </c>
      <c r="C54" s="81">
        <f>RATE(2033-2023,,-C25,C37)</f>
        <v>2.2246987551903279E-2</v>
      </c>
      <c r="D54" s="81">
        <f t="shared" ref="D54:H54" si="2">RATE(2033-2023,,-D25,D37)</f>
        <v>3.7286036661021718E-2</v>
      </c>
      <c r="E54" s="81">
        <f t="shared" si="2"/>
        <v>2.4046663612737523E-2</v>
      </c>
      <c r="F54" s="81">
        <f t="shared" si="2"/>
        <v>2.495828141702679E-2</v>
      </c>
      <c r="G54" s="81">
        <f t="shared" si="2"/>
        <v>4.5466313860079648E-2</v>
      </c>
      <c r="H54" s="81">
        <f t="shared" si="2"/>
        <v>3.0711421782646769E-2</v>
      </c>
      <c r="I54" s="189"/>
      <c r="J54" s="189"/>
    </row>
    <row r="55" spans="2:10" ht="15" customHeight="1" x14ac:dyDescent="0.25">
      <c r="B55" s="77" t="s">
        <v>138</v>
      </c>
      <c r="C55" s="80">
        <f>RATE(2043-2023,,-C25,C49)</f>
        <v>2.7004600508828948E-2</v>
      </c>
      <c r="D55" s="80">
        <f t="shared" ref="D55:H55" si="3">RATE(2043-2023,,-D25,D49)</f>
        <v>3.4828728186272723E-2</v>
      </c>
      <c r="E55" s="80">
        <f t="shared" si="3"/>
        <v>2.794620915195847E-2</v>
      </c>
      <c r="F55" s="80">
        <f t="shared" si="3"/>
        <v>2.9728802165384188E-2</v>
      </c>
      <c r="G55" s="80">
        <f t="shared" si="3"/>
        <v>3.6757882496551555E-2</v>
      </c>
      <c r="H55" s="80">
        <f t="shared" si="3"/>
        <v>3.1665571543826106E-2</v>
      </c>
      <c r="I55" s="189"/>
      <c r="J55" s="189"/>
    </row>
    <row r="56" spans="2:10" ht="15" customHeight="1" x14ac:dyDescent="0.2">
      <c r="B56" s="46" t="s">
        <v>17</v>
      </c>
      <c r="C56" s="49"/>
      <c r="D56" s="49"/>
      <c r="E56" s="49"/>
      <c r="F56" s="49"/>
      <c r="G56" s="49"/>
      <c r="H56" s="49"/>
      <c r="I56" s="12"/>
      <c r="J56" s="12"/>
    </row>
    <row r="57" spans="2:10" ht="17.25" x14ac:dyDescent="0.25">
      <c r="B57" s="34" t="s">
        <v>18</v>
      </c>
      <c r="C57" s="67"/>
      <c r="D57" s="66"/>
      <c r="E57" s="66"/>
      <c r="F57" s="66"/>
      <c r="G57" s="286"/>
      <c r="H57" s="67"/>
      <c r="I57" s="70"/>
      <c r="J57" s="12"/>
    </row>
    <row r="58" spans="2:10" ht="15" x14ac:dyDescent="0.25">
      <c r="B58" s="16"/>
      <c r="D58" s="25"/>
      <c r="E58" s="25"/>
      <c r="F58" s="25"/>
      <c r="G58" s="40"/>
      <c r="I58" s="70"/>
      <c r="J58" s="12"/>
    </row>
    <row r="59" spans="2:10" x14ac:dyDescent="0.2">
      <c r="B59" s="16"/>
      <c r="D59" s="25"/>
      <c r="E59" s="25"/>
      <c r="F59" s="25"/>
      <c r="G59" s="40"/>
      <c r="I59" s="12"/>
      <c r="J59" s="12"/>
    </row>
    <row r="60" spans="2:10" x14ac:dyDescent="0.2">
      <c r="I60" s="12"/>
      <c r="J60" s="12"/>
    </row>
  </sheetData>
  <printOptions horizontalCentered="1"/>
  <pageMargins left="0.7" right="0.7" top="0.75" bottom="0.75" header="0.3" footer="0.3"/>
  <pageSetup scale="7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B1:R68"/>
  <sheetViews>
    <sheetView showGridLines="0" zoomScale="70" zoomScaleNormal="70" workbookViewId="0">
      <pane ySplit="8" topLeftCell="A9" activePane="bottomLeft" state="frozen"/>
      <selection sqref="A1:XFD1048576"/>
      <selection pane="bottomLeft" activeCell="M1" sqref="M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8" width="15.5703125" style="19" customWidth="1"/>
    <col min="9" max="10" width="9.140625" style="19"/>
    <col min="11" max="16384" width="9.140625" style="2"/>
  </cols>
  <sheetData>
    <row r="1" spans="2:18" ht="18.75" x14ac:dyDescent="0.3">
      <c r="B1" s="21" t="s">
        <v>67</v>
      </c>
      <c r="C1" s="21"/>
      <c r="D1" s="21"/>
      <c r="E1" s="21"/>
      <c r="F1" s="21"/>
      <c r="G1" s="21"/>
      <c r="H1" s="21"/>
    </row>
    <row r="2" spans="2:18" x14ac:dyDescent="0.25">
      <c r="B2" s="8"/>
      <c r="C2" s="8"/>
      <c r="D2" s="8"/>
      <c r="E2" s="8"/>
      <c r="F2" s="8"/>
      <c r="G2" s="8"/>
      <c r="H2" s="8"/>
      <c r="K2" s="314"/>
    </row>
    <row r="3" spans="2:18" ht="21" x14ac:dyDescent="0.35">
      <c r="B3" s="22" t="s">
        <v>68</v>
      </c>
      <c r="C3" s="22"/>
      <c r="D3" s="22"/>
      <c r="E3" s="22"/>
      <c r="F3" s="22"/>
      <c r="G3" s="22"/>
      <c r="H3" s="22"/>
      <c r="K3" s="310"/>
    </row>
    <row r="4" spans="2:18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18" ht="24" customHeight="1" x14ac:dyDescent="0.35">
      <c r="B5" s="22" t="s">
        <v>69</v>
      </c>
      <c r="C5" s="22"/>
      <c r="D5" s="22"/>
      <c r="E5" s="22"/>
      <c r="F5" s="22"/>
      <c r="G5" s="22"/>
      <c r="H5" s="22"/>
    </row>
    <row r="6" spans="2:18" ht="24" customHeight="1" x14ac:dyDescent="0.25">
      <c r="B6" s="177"/>
      <c r="C6" s="107"/>
      <c r="D6" s="107"/>
      <c r="E6" s="107"/>
      <c r="F6" s="107"/>
      <c r="G6" s="107"/>
      <c r="H6" s="107"/>
      <c r="I6" s="83"/>
      <c r="J6" s="83"/>
    </row>
    <row r="7" spans="2:18" s="289" customFormat="1" ht="18" customHeight="1" x14ac:dyDescent="0.25">
      <c r="B7" s="302"/>
      <c r="C7" s="296"/>
      <c r="D7" s="291" t="s">
        <v>16</v>
      </c>
      <c r="E7" s="291"/>
      <c r="F7" s="291"/>
      <c r="G7" s="291"/>
      <c r="H7" s="296" t="s">
        <v>1</v>
      </c>
      <c r="I7" s="300"/>
      <c r="J7" s="300"/>
    </row>
    <row r="8" spans="2:18" ht="36" customHeight="1" x14ac:dyDescent="0.25">
      <c r="B8" s="110" t="s">
        <v>3</v>
      </c>
      <c r="C8" s="311" t="s">
        <v>47</v>
      </c>
      <c r="D8" s="311" t="s">
        <v>70</v>
      </c>
      <c r="E8" s="311" t="s">
        <v>71</v>
      </c>
      <c r="F8" s="311" t="s">
        <v>72</v>
      </c>
      <c r="G8" s="311" t="s">
        <v>73</v>
      </c>
      <c r="H8" s="311" t="s">
        <v>49</v>
      </c>
      <c r="I8" s="82"/>
      <c r="J8" s="82"/>
    </row>
    <row r="9" spans="2:18" ht="15" customHeight="1" x14ac:dyDescent="0.25">
      <c r="B9" s="63" t="s">
        <v>0</v>
      </c>
      <c r="C9" s="75"/>
      <c r="D9" s="75"/>
      <c r="E9" s="75"/>
      <c r="F9" s="75"/>
      <c r="G9" s="75"/>
      <c r="H9" s="75"/>
      <c r="I9" s="82"/>
      <c r="J9" s="82"/>
      <c r="K9" s="391"/>
      <c r="L9" s="391"/>
      <c r="M9" s="391"/>
      <c r="N9" s="391"/>
      <c r="O9" s="391"/>
      <c r="P9" s="391"/>
      <c r="Q9" s="391"/>
      <c r="R9" s="391"/>
    </row>
    <row r="10" spans="2:18" ht="15" customHeight="1" x14ac:dyDescent="0.25">
      <c r="B10" s="74">
        <v>2010</v>
      </c>
      <c r="C10" s="218">
        <v>152.0204485445326</v>
      </c>
      <c r="D10" s="234">
        <v>231.6849504935262</v>
      </c>
      <c r="E10" s="219">
        <v>171.70560013751685</v>
      </c>
      <c r="F10" s="234">
        <v>287.22877580110833</v>
      </c>
      <c r="G10" s="219">
        <v>220.91863952994848</v>
      </c>
      <c r="H10" s="219">
        <v>169.15325896973604</v>
      </c>
      <c r="I10" s="82"/>
      <c r="J10" s="82"/>
      <c r="K10" s="218"/>
      <c r="L10" s="234"/>
      <c r="M10" s="219"/>
      <c r="N10" s="234"/>
      <c r="O10" s="219"/>
      <c r="P10" s="219"/>
      <c r="Q10" s="391"/>
      <c r="R10" s="391"/>
    </row>
    <row r="11" spans="2:18" ht="15" customHeight="1" x14ac:dyDescent="0.25">
      <c r="B11" s="73">
        <v>2011</v>
      </c>
      <c r="C11" s="215">
        <v>152.30017144254836</v>
      </c>
      <c r="D11" s="217">
        <v>230.52073572006091</v>
      </c>
      <c r="E11" s="217">
        <v>173.17812225914039</v>
      </c>
      <c r="F11" s="217">
        <v>282.93027566349042</v>
      </c>
      <c r="G11" s="217">
        <v>220.98195671562632</v>
      </c>
      <c r="H11" s="217">
        <v>169.96333634752293</v>
      </c>
      <c r="I11" s="82"/>
      <c r="J11" s="82"/>
      <c r="K11" s="218"/>
      <c r="L11" s="219"/>
      <c r="M11" s="219"/>
      <c r="N11" s="219"/>
      <c r="O11" s="219"/>
      <c r="P11" s="219"/>
      <c r="Q11" s="391"/>
      <c r="R11" s="391"/>
    </row>
    <row r="12" spans="2:18" ht="15" customHeight="1" x14ac:dyDescent="0.25">
      <c r="B12" s="74">
        <v>2012</v>
      </c>
      <c r="C12" s="218">
        <v>152.69634231776215</v>
      </c>
      <c r="D12" s="219">
        <v>230.37714241905084</v>
      </c>
      <c r="E12" s="219">
        <v>171.83607935859888</v>
      </c>
      <c r="F12" s="219">
        <v>278.32081461675034</v>
      </c>
      <c r="G12" s="219">
        <v>219.40876828975667</v>
      </c>
      <c r="H12" s="219">
        <v>169.85777207650867</v>
      </c>
      <c r="I12" s="82"/>
      <c r="J12" s="82"/>
      <c r="K12" s="218"/>
      <c r="L12" s="219"/>
      <c r="M12" s="219"/>
      <c r="N12" s="219"/>
      <c r="O12" s="219"/>
      <c r="P12" s="219"/>
      <c r="Q12" s="391"/>
      <c r="R12" s="391"/>
    </row>
    <row r="13" spans="2:18" ht="15" customHeight="1" x14ac:dyDescent="0.25">
      <c r="B13" s="73">
        <v>2013</v>
      </c>
      <c r="C13" s="215">
        <v>153.91710593904338</v>
      </c>
      <c r="D13" s="217">
        <v>233.30806428597452</v>
      </c>
      <c r="E13" s="217">
        <v>171.79230327014739</v>
      </c>
      <c r="F13" s="217">
        <v>276.194681053674</v>
      </c>
      <c r="G13" s="217">
        <v>219.22657926459473</v>
      </c>
      <c r="H13" s="217">
        <v>170.77605258777032</v>
      </c>
      <c r="I13" s="82"/>
      <c r="J13" s="82"/>
      <c r="K13" s="218"/>
      <c r="L13" s="219"/>
      <c r="M13" s="219"/>
      <c r="N13" s="219"/>
      <c r="O13" s="219"/>
      <c r="P13" s="219"/>
      <c r="Q13" s="391"/>
      <c r="R13" s="391"/>
    </row>
    <row r="14" spans="2:18" ht="15" customHeight="1" x14ac:dyDescent="0.25">
      <c r="B14" s="74">
        <v>2014</v>
      </c>
      <c r="C14" s="218">
        <v>155.44794286144324</v>
      </c>
      <c r="D14" s="219">
        <v>236.12256130129805</v>
      </c>
      <c r="E14" s="219">
        <v>173.02072295374353</v>
      </c>
      <c r="F14" s="219">
        <v>276.18289392437333</v>
      </c>
      <c r="G14" s="219">
        <v>219.72931038651254</v>
      </c>
      <c r="H14" s="219">
        <v>172.3623814223867</v>
      </c>
      <c r="I14" s="82"/>
      <c r="J14" s="82"/>
      <c r="K14" s="218"/>
      <c r="L14" s="219"/>
      <c r="M14" s="219"/>
      <c r="N14" s="219"/>
      <c r="O14" s="219"/>
      <c r="P14" s="219"/>
      <c r="Q14" s="391"/>
      <c r="R14" s="391"/>
    </row>
    <row r="15" spans="2:18" ht="15" customHeight="1" x14ac:dyDescent="0.25">
      <c r="B15" s="73">
        <v>2015</v>
      </c>
      <c r="C15" s="215">
        <v>157.69841748520838</v>
      </c>
      <c r="D15" s="217">
        <v>237.03320001383045</v>
      </c>
      <c r="E15" s="217">
        <v>173.93109370389467</v>
      </c>
      <c r="F15" s="217">
        <v>272.14380352368676</v>
      </c>
      <c r="G15" s="217">
        <v>219.52792215215078</v>
      </c>
      <c r="H15" s="217">
        <v>173.81789105749473</v>
      </c>
      <c r="I15" s="82"/>
      <c r="J15" s="82"/>
      <c r="K15" s="218"/>
      <c r="L15" s="219"/>
      <c r="M15" s="219"/>
      <c r="N15" s="219"/>
      <c r="O15" s="219"/>
      <c r="P15" s="219"/>
      <c r="Q15" s="391"/>
      <c r="R15" s="391"/>
    </row>
    <row r="16" spans="2:18" ht="15" customHeight="1" x14ac:dyDescent="0.25">
      <c r="B16" s="74">
        <v>2016</v>
      </c>
      <c r="C16" s="218">
        <v>159.88279901670185</v>
      </c>
      <c r="D16" s="219">
        <v>241.74226796184163</v>
      </c>
      <c r="E16" s="219">
        <v>174.05049722291167</v>
      </c>
      <c r="F16" s="219">
        <v>266.56651751879258</v>
      </c>
      <c r="G16" s="219">
        <v>219.78582670762077</v>
      </c>
      <c r="H16" s="219">
        <v>175.14169790850988</v>
      </c>
      <c r="I16" s="82"/>
      <c r="J16" s="82"/>
      <c r="K16" s="218"/>
      <c r="L16" s="219"/>
      <c r="M16" s="219"/>
      <c r="N16" s="219"/>
      <c r="O16" s="219"/>
      <c r="P16" s="219"/>
      <c r="Q16" s="391"/>
      <c r="R16" s="391"/>
    </row>
    <row r="17" spans="2:18" ht="15" customHeight="1" x14ac:dyDescent="0.25">
      <c r="B17" s="73">
        <v>2017</v>
      </c>
      <c r="C17" s="215">
        <v>162.28852991698233</v>
      </c>
      <c r="D17" s="217">
        <v>243.43043868722879</v>
      </c>
      <c r="E17" s="217">
        <v>176.42718009739417</v>
      </c>
      <c r="F17" s="217">
        <v>267.45324889432902</v>
      </c>
      <c r="G17" s="217">
        <v>221.8231554749365</v>
      </c>
      <c r="H17" s="217">
        <v>177.31279289569684</v>
      </c>
      <c r="I17" s="82"/>
      <c r="J17" s="82"/>
      <c r="K17" s="218"/>
      <c r="L17" s="219"/>
      <c r="M17" s="219"/>
      <c r="N17" s="219"/>
      <c r="O17" s="219"/>
      <c r="P17" s="219"/>
      <c r="Q17" s="391"/>
      <c r="R17" s="391"/>
    </row>
    <row r="18" spans="2:18" ht="15" customHeight="1" x14ac:dyDescent="0.25">
      <c r="B18" s="74">
        <v>2018</v>
      </c>
      <c r="C18" s="218">
        <v>164.20777924016895</v>
      </c>
      <c r="D18" s="219">
        <v>247.54324488266275</v>
      </c>
      <c r="E18" s="219">
        <v>178.12401999929114</v>
      </c>
      <c r="F18" s="219">
        <v>265.23253056286057</v>
      </c>
      <c r="G18" s="219">
        <v>223.18492849670844</v>
      </c>
      <c r="H18" s="219">
        <v>178.92466940820205</v>
      </c>
      <c r="I18" s="82"/>
      <c r="J18" s="82"/>
      <c r="K18" s="218"/>
      <c r="L18" s="219"/>
      <c r="M18" s="219"/>
      <c r="N18" s="219"/>
      <c r="O18" s="219"/>
      <c r="P18" s="219"/>
      <c r="Q18" s="391"/>
      <c r="R18" s="391"/>
    </row>
    <row r="19" spans="2:18" ht="15" customHeight="1" x14ac:dyDescent="0.25">
      <c r="B19" s="73">
        <v>2019</v>
      </c>
      <c r="C19" s="215">
        <v>166.03693961380171</v>
      </c>
      <c r="D19" s="217">
        <v>251.62112078113785</v>
      </c>
      <c r="E19" s="217">
        <v>177.86455727281046</v>
      </c>
      <c r="F19" s="217">
        <v>269.85773039482223</v>
      </c>
      <c r="G19" s="217">
        <v>225.56725459165961</v>
      </c>
      <c r="H19" s="217">
        <v>180.71429342725708</v>
      </c>
      <c r="I19" s="82"/>
      <c r="J19" s="82"/>
      <c r="K19" s="218"/>
      <c r="L19" s="219"/>
      <c r="M19" s="219"/>
      <c r="N19" s="219"/>
      <c r="O19" s="219"/>
      <c r="P19" s="219"/>
      <c r="Q19" s="391"/>
      <c r="R19" s="391"/>
    </row>
    <row r="20" spans="2:18" ht="15" customHeight="1" x14ac:dyDescent="0.25">
      <c r="B20" s="363">
        <v>2020</v>
      </c>
      <c r="C20" s="365">
        <v>166.7484476347625</v>
      </c>
      <c r="D20" s="366">
        <v>256.15396593793128</v>
      </c>
      <c r="E20" s="366">
        <v>178.47029961123954</v>
      </c>
      <c r="F20" s="366">
        <v>256.54233730314849</v>
      </c>
      <c r="G20" s="366">
        <v>221.78570189238823</v>
      </c>
      <c r="H20" s="366">
        <v>177.53978095389218</v>
      </c>
      <c r="I20" s="82"/>
      <c r="J20" s="82"/>
      <c r="K20" s="218"/>
      <c r="L20" s="219"/>
      <c r="M20" s="219"/>
      <c r="N20" s="219"/>
      <c r="O20" s="219"/>
      <c r="P20" s="219"/>
      <c r="Q20" s="391"/>
      <c r="R20" s="391"/>
    </row>
    <row r="21" spans="2:18" ht="15" customHeight="1" x14ac:dyDescent="0.25">
      <c r="B21" s="73">
        <v>2021</v>
      </c>
      <c r="C21" s="215">
        <v>171.71741134944205</v>
      </c>
      <c r="D21" s="217">
        <v>255.43870385353617</v>
      </c>
      <c r="E21" s="217">
        <v>178.83311202358306</v>
      </c>
      <c r="F21" s="217">
        <v>205.81862765911725</v>
      </c>
      <c r="G21" s="217">
        <v>202.40078186383639</v>
      </c>
      <c r="H21" s="217">
        <v>177.79610283329203</v>
      </c>
      <c r="I21" s="82"/>
      <c r="J21" s="82"/>
      <c r="K21" s="218"/>
      <c r="L21" s="219"/>
      <c r="M21" s="219"/>
      <c r="N21" s="219"/>
      <c r="O21" s="219"/>
      <c r="P21" s="219"/>
      <c r="Q21" s="391"/>
      <c r="R21" s="391"/>
    </row>
    <row r="22" spans="2:18" ht="15" customHeight="1" x14ac:dyDescent="0.25">
      <c r="B22" s="74" t="s">
        <v>135</v>
      </c>
      <c r="C22" s="218">
        <v>171.14204186423299</v>
      </c>
      <c r="D22" s="219">
        <v>260.52909196285856</v>
      </c>
      <c r="E22" s="219">
        <v>180.25013238522311</v>
      </c>
      <c r="F22" s="219">
        <v>265.78457982335442</v>
      </c>
      <c r="G22" s="219">
        <v>218.27147271835102</v>
      </c>
      <c r="H22" s="219">
        <v>181.63523423546988</v>
      </c>
      <c r="I22" s="82"/>
      <c r="J22" s="82"/>
      <c r="K22" s="391"/>
      <c r="L22" s="391"/>
      <c r="M22" s="391"/>
      <c r="N22" s="391"/>
      <c r="O22" s="391"/>
      <c r="P22" s="391"/>
      <c r="Q22" s="391"/>
      <c r="R22" s="391"/>
    </row>
    <row r="23" spans="2:18" ht="10.35" customHeight="1" x14ac:dyDescent="0.25">
      <c r="B23" s="76"/>
      <c r="C23" s="220"/>
      <c r="D23" s="143"/>
      <c r="E23" s="143"/>
      <c r="F23" s="143"/>
      <c r="G23" s="143"/>
      <c r="H23" s="143"/>
      <c r="I23" s="82"/>
      <c r="J23" s="82"/>
      <c r="K23" s="391"/>
      <c r="L23" s="391"/>
      <c r="M23" s="391"/>
      <c r="N23" s="391"/>
      <c r="O23" s="391"/>
      <c r="P23" s="391"/>
      <c r="Q23" s="391"/>
      <c r="R23" s="391"/>
    </row>
    <row r="24" spans="2:18" ht="15" customHeight="1" x14ac:dyDescent="0.25">
      <c r="B24" s="63" t="s">
        <v>4</v>
      </c>
      <c r="C24" s="218"/>
      <c r="D24" s="218"/>
      <c r="E24" s="218"/>
      <c r="F24" s="218"/>
      <c r="G24" s="218"/>
      <c r="H24" s="219"/>
      <c r="I24" s="82"/>
      <c r="J24" s="82"/>
      <c r="K24" s="391"/>
      <c r="L24" s="391"/>
      <c r="M24" s="391"/>
      <c r="N24" s="391"/>
      <c r="O24" s="391"/>
      <c r="P24" s="391"/>
      <c r="Q24" s="391"/>
      <c r="R24" s="391"/>
    </row>
    <row r="25" spans="2:18" ht="15" customHeight="1" x14ac:dyDescent="0.25">
      <c r="B25" s="73">
        <v>2023</v>
      </c>
      <c r="C25" s="215">
        <v>181.96093949149494</v>
      </c>
      <c r="D25" s="217">
        <v>257.88927944539819</v>
      </c>
      <c r="E25" s="217">
        <v>181.39235892547964</v>
      </c>
      <c r="F25" s="217">
        <v>261.26980387974379</v>
      </c>
      <c r="G25" s="217">
        <v>224.70092355330848</v>
      </c>
      <c r="H25" s="217">
        <v>192.97718998638368</v>
      </c>
      <c r="I25" s="82"/>
      <c r="J25" s="82"/>
      <c r="K25" s="390"/>
      <c r="L25" s="390"/>
      <c r="M25" s="390"/>
      <c r="N25" s="390"/>
      <c r="O25" s="390"/>
      <c r="P25" s="390"/>
      <c r="Q25" s="391"/>
      <c r="R25" s="391"/>
    </row>
    <row r="26" spans="2:18" ht="15" customHeight="1" x14ac:dyDescent="0.25">
      <c r="B26" s="74">
        <v>2024</v>
      </c>
      <c r="C26" s="218">
        <v>182.66762047809058</v>
      </c>
      <c r="D26" s="219">
        <v>258.38326514926399</v>
      </c>
      <c r="E26" s="219">
        <v>181.89413548445583</v>
      </c>
      <c r="F26" s="219">
        <v>262.41971681920506</v>
      </c>
      <c r="G26" s="219">
        <v>228.78000175743938</v>
      </c>
      <c r="H26" s="219">
        <v>195.44755709670216</v>
      </c>
      <c r="I26" s="82"/>
      <c r="J26" s="82"/>
      <c r="K26" s="390"/>
      <c r="L26" s="390"/>
      <c r="M26" s="390"/>
      <c r="N26" s="390"/>
      <c r="O26" s="390"/>
      <c r="P26" s="390"/>
      <c r="Q26" s="391"/>
      <c r="R26" s="391"/>
    </row>
    <row r="27" spans="2:18" ht="10.35" customHeight="1" x14ac:dyDescent="0.25">
      <c r="B27" s="74"/>
      <c r="C27" s="218"/>
      <c r="D27" s="219"/>
      <c r="E27" s="219"/>
      <c r="F27" s="219"/>
      <c r="G27" s="219"/>
      <c r="H27" s="219"/>
      <c r="I27" s="82"/>
      <c r="J27" s="82"/>
      <c r="K27" s="390"/>
      <c r="L27" s="390"/>
      <c r="M27" s="390"/>
      <c r="N27" s="390"/>
      <c r="O27" s="390"/>
      <c r="P27" s="390"/>
      <c r="Q27" s="391"/>
      <c r="R27" s="391"/>
    </row>
    <row r="28" spans="2:18" ht="15" customHeight="1" x14ac:dyDescent="0.25">
      <c r="B28" s="73">
        <v>2025</v>
      </c>
      <c r="C28" s="215">
        <v>183.33081329653291</v>
      </c>
      <c r="D28" s="217">
        <v>258.87725085312962</v>
      </c>
      <c r="E28" s="217">
        <v>182.39591204343199</v>
      </c>
      <c r="F28" s="217">
        <v>263.15606602327995</v>
      </c>
      <c r="G28" s="217">
        <v>229.45520132985939</v>
      </c>
      <c r="H28" s="217">
        <v>196.39542217325442</v>
      </c>
      <c r="I28" s="82"/>
      <c r="J28" s="82"/>
      <c r="K28" s="390"/>
      <c r="L28" s="390"/>
      <c r="M28" s="390"/>
      <c r="N28" s="390"/>
      <c r="O28" s="390"/>
      <c r="P28" s="390"/>
      <c r="Q28" s="391"/>
      <c r="R28" s="391"/>
    </row>
    <row r="29" spans="2:18" ht="15" customHeight="1" x14ac:dyDescent="0.25">
      <c r="B29" s="74">
        <v>2026</v>
      </c>
      <c r="C29" s="218">
        <v>184.00267964139587</v>
      </c>
      <c r="D29" s="219">
        <v>259.37123655699531</v>
      </c>
      <c r="E29" s="219">
        <v>182.89768860240807</v>
      </c>
      <c r="F29" s="219">
        <v>263.89241522735466</v>
      </c>
      <c r="G29" s="219">
        <v>229.68683953869564</v>
      </c>
      <c r="H29" s="219">
        <v>197.09484440954384</v>
      </c>
      <c r="I29" s="82"/>
      <c r="J29" s="82"/>
      <c r="K29" s="390"/>
      <c r="L29" s="390"/>
      <c r="M29" s="390"/>
      <c r="N29" s="390"/>
      <c r="O29" s="390"/>
      <c r="P29" s="390"/>
      <c r="Q29" s="391"/>
      <c r="R29" s="391"/>
    </row>
    <row r="30" spans="2:18" ht="15" customHeight="1" x14ac:dyDescent="0.25">
      <c r="B30" s="73">
        <v>2027</v>
      </c>
      <c r="C30" s="215">
        <v>184.68131097252004</v>
      </c>
      <c r="D30" s="217">
        <v>259.865222260861</v>
      </c>
      <c r="E30" s="217">
        <v>183.39946516138423</v>
      </c>
      <c r="F30" s="217">
        <v>264.6287644314296</v>
      </c>
      <c r="G30" s="217">
        <v>229.84799733616981</v>
      </c>
      <c r="H30" s="217">
        <v>197.73995405951399</v>
      </c>
      <c r="I30" s="82"/>
      <c r="J30" s="82"/>
      <c r="K30" s="390"/>
      <c r="L30" s="390"/>
      <c r="M30" s="390"/>
      <c r="N30" s="390"/>
      <c r="O30" s="390"/>
      <c r="P30" s="390"/>
      <c r="Q30" s="391"/>
      <c r="R30" s="391"/>
    </row>
    <row r="31" spans="2:18" ht="15" customHeight="1" x14ac:dyDescent="0.25">
      <c r="B31" s="74">
        <v>2028</v>
      </c>
      <c r="C31" s="218">
        <v>185.36616824139784</v>
      </c>
      <c r="D31" s="219">
        <v>260.35920796472669</v>
      </c>
      <c r="E31" s="219">
        <v>183.90124172036042</v>
      </c>
      <c r="F31" s="219">
        <v>265.36511363550443</v>
      </c>
      <c r="G31" s="219">
        <v>229.95730557389047</v>
      </c>
      <c r="H31" s="219">
        <v>198.33860451194349</v>
      </c>
      <c r="I31" s="82"/>
      <c r="J31" s="82"/>
      <c r="K31" s="390"/>
      <c r="L31" s="390"/>
      <c r="M31" s="390"/>
      <c r="N31" s="390"/>
      <c r="O31" s="390"/>
      <c r="P31" s="390"/>
      <c r="Q31" s="391"/>
      <c r="R31" s="391"/>
    </row>
    <row r="32" spans="2:18" ht="15" customHeight="1" x14ac:dyDescent="0.25">
      <c r="B32" s="73">
        <v>2029</v>
      </c>
      <c r="C32" s="215">
        <v>186.05318918506578</v>
      </c>
      <c r="D32" s="217">
        <v>260.85319366859238</v>
      </c>
      <c r="E32" s="217">
        <v>184.40301827933655</v>
      </c>
      <c r="F32" s="217">
        <v>266.10146283957926</v>
      </c>
      <c r="G32" s="217">
        <v>230.04178667269196</v>
      </c>
      <c r="H32" s="217">
        <v>198.91475774274164</v>
      </c>
      <c r="I32" s="82"/>
      <c r="J32" s="82"/>
      <c r="K32" s="390"/>
      <c r="L32" s="390"/>
      <c r="M32" s="390"/>
      <c r="N32" s="390"/>
      <c r="O32" s="390"/>
      <c r="P32" s="390"/>
      <c r="Q32" s="391"/>
      <c r="R32" s="391"/>
    </row>
    <row r="33" spans="2:18" ht="10.35" customHeight="1" x14ac:dyDescent="0.25">
      <c r="B33" s="76"/>
      <c r="C33" s="220"/>
      <c r="D33" s="143"/>
      <c r="E33" s="143"/>
      <c r="F33" s="143"/>
      <c r="G33" s="143"/>
      <c r="H33" s="143"/>
      <c r="I33" s="82"/>
      <c r="J33" s="82"/>
      <c r="K33" s="390"/>
      <c r="L33" s="390"/>
      <c r="M33" s="390"/>
      <c r="N33" s="390"/>
      <c r="O33" s="390"/>
      <c r="P33" s="390"/>
      <c r="Q33" s="391"/>
      <c r="R33" s="391"/>
    </row>
    <row r="34" spans="2:18" ht="15" customHeight="1" x14ac:dyDescent="0.25">
      <c r="B34" s="74">
        <v>2030</v>
      </c>
      <c r="C34" s="218">
        <v>186.6738970939725</v>
      </c>
      <c r="D34" s="219">
        <v>261.34717937245813</v>
      </c>
      <c r="E34" s="219">
        <v>184.90479483831268</v>
      </c>
      <c r="F34" s="219">
        <v>266.83781204365408</v>
      </c>
      <c r="G34" s="219">
        <v>230.12575757854211</v>
      </c>
      <c r="H34" s="219">
        <v>199.43653499359692</v>
      </c>
      <c r="I34" s="82"/>
      <c r="J34" s="82"/>
      <c r="K34" s="390"/>
      <c r="L34" s="390"/>
      <c r="M34" s="390"/>
      <c r="N34" s="390"/>
      <c r="O34" s="390"/>
      <c r="P34" s="390"/>
      <c r="Q34" s="391"/>
      <c r="R34" s="391"/>
    </row>
    <row r="35" spans="2:18" ht="15" customHeight="1" x14ac:dyDescent="0.25">
      <c r="B35" s="73">
        <v>2031</v>
      </c>
      <c r="C35" s="215">
        <v>187.28612042828547</v>
      </c>
      <c r="D35" s="217">
        <v>261.84116507632388</v>
      </c>
      <c r="E35" s="217">
        <v>185.40657139728881</v>
      </c>
      <c r="F35" s="217">
        <v>267.57416124772885</v>
      </c>
      <c r="G35" s="217">
        <v>230.21992249321386</v>
      </c>
      <c r="H35" s="217">
        <v>199.92955099797271</v>
      </c>
      <c r="I35" s="82"/>
      <c r="J35" s="82"/>
      <c r="K35" s="390"/>
      <c r="L35" s="390"/>
      <c r="M35" s="390"/>
      <c r="N35" s="390"/>
      <c r="O35" s="390"/>
      <c r="P35" s="390"/>
      <c r="Q35" s="391"/>
      <c r="R35" s="391"/>
    </row>
    <row r="36" spans="2:18" ht="15" customHeight="1" x14ac:dyDescent="0.25">
      <c r="B36" s="74">
        <v>2032</v>
      </c>
      <c r="C36" s="218">
        <v>187.90087300986553</v>
      </c>
      <c r="D36" s="219">
        <v>262.33515078018962</v>
      </c>
      <c r="E36" s="219">
        <v>185.90834795626492</v>
      </c>
      <c r="F36" s="219">
        <v>268.31051045180374</v>
      </c>
      <c r="G36" s="219">
        <v>230.33107364885049</v>
      </c>
      <c r="H36" s="219">
        <v>200.40125538203156</v>
      </c>
      <c r="I36" s="82"/>
      <c r="J36" s="82"/>
      <c r="K36" s="390"/>
      <c r="L36" s="390"/>
      <c r="M36" s="390"/>
      <c r="N36" s="390"/>
      <c r="O36" s="390"/>
      <c r="P36" s="390"/>
      <c r="Q36" s="391"/>
      <c r="R36" s="391"/>
    </row>
    <row r="37" spans="2:18" ht="15" customHeight="1" x14ac:dyDescent="0.25">
      <c r="B37" s="73">
        <v>2033</v>
      </c>
      <c r="C37" s="215">
        <v>188.51479869295619</v>
      </c>
      <c r="D37" s="217">
        <v>262.82913648405525</v>
      </c>
      <c r="E37" s="217">
        <v>186.41012451524105</v>
      </c>
      <c r="F37" s="217">
        <v>269.04685965587862</v>
      </c>
      <c r="G37" s="217">
        <v>230.46706581178375</v>
      </c>
      <c r="H37" s="217">
        <v>200.86793141367414</v>
      </c>
      <c r="I37" s="82"/>
      <c r="J37" s="82"/>
      <c r="K37" s="391"/>
      <c r="L37" s="391"/>
      <c r="M37" s="391"/>
      <c r="N37" s="391"/>
      <c r="O37" s="391"/>
      <c r="P37" s="391"/>
      <c r="Q37" s="391"/>
      <c r="R37" s="391"/>
    </row>
    <row r="38" spans="2:18" ht="15" customHeight="1" x14ac:dyDescent="0.25">
      <c r="B38" s="74">
        <v>2034</v>
      </c>
      <c r="C38" s="218">
        <v>189.13161799134488</v>
      </c>
      <c r="D38" s="219">
        <v>263.323122187921</v>
      </c>
      <c r="E38" s="219">
        <v>186.91190107421727</v>
      </c>
      <c r="F38" s="219">
        <v>269.78320885995345</v>
      </c>
      <c r="G38" s="219">
        <v>230.60667178983431</v>
      </c>
      <c r="H38" s="219">
        <v>201.32223373989143</v>
      </c>
      <c r="I38" s="82"/>
      <c r="J38" s="82"/>
    </row>
    <row r="39" spans="2:18" ht="10.35" customHeight="1" x14ac:dyDescent="0.25">
      <c r="B39" s="74"/>
      <c r="C39" s="218"/>
      <c r="D39" s="219"/>
      <c r="E39" s="219"/>
      <c r="F39" s="219"/>
      <c r="G39" s="219"/>
      <c r="H39" s="219"/>
      <c r="I39" s="82"/>
      <c r="J39" s="82"/>
    </row>
    <row r="40" spans="2:18" ht="15" customHeight="1" x14ac:dyDescent="0.25">
      <c r="B40" s="73">
        <v>2035</v>
      </c>
      <c r="C40" s="215">
        <v>189.75139963913168</v>
      </c>
      <c r="D40" s="217">
        <v>263.81710789178675</v>
      </c>
      <c r="E40" s="217">
        <v>187.4136776331934</v>
      </c>
      <c r="F40" s="217">
        <v>270.51955806402833</v>
      </c>
      <c r="G40" s="217">
        <v>230.7594528035014</v>
      </c>
      <c r="H40" s="217">
        <v>201.79821550705373</v>
      </c>
      <c r="I40" s="82"/>
      <c r="J40" s="82"/>
    </row>
    <row r="41" spans="2:18" ht="15" customHeight="1" x14ac:dyDescent="0.25">
      <c r="B41" s="74">
        <v>2036</v>
      </c>
      <c r="C41" s="218">
        <v>190.37271002275008</v>
      </c>
      <c r="D41" s="219">
        <v>264.31109359565244</v>
      </c>
      <c r="E41" s="219">
        <v>187.91545419216956</v>
      </c>
      <c r="F41" s="219">
        <v>271.25590726810321</v>
      </c>
      <c r="G41" s="219">
        <v>230.92662555401833</v>
      </c>
      <c r="H41" s="219">
        <v>202.27973886321311</v>
      </c>
      <c r="I41" s="82"/>
      <c r="J41" s="82"/>
    </row>
    <row r="42" spans="2:18" ht="15" customHeight="1" x14ac:dyDescent="0.25">
      <c r="B42" s="73">
        <v>2037</v>
      </c>
      <c r="C42" s="215">
        <v>190.99464893859187</v>
      </c>
      <c r="D42" s="217">
        <v>264.80507929951813</v>
      </c>
      <c r="E42" s="217">
        <v>188.41723075114569</v>
      </c>
      <c r="F42" s="217">
        <v>271.99225647217804</v>
      </c>
      <c r="G42" s="217">
        <v>231.10640798141961</v>
      </c>
      <c r="H42" s="217">
        <v>202.75000805935562</v>
      </c>
      <c r="I42" s="82"/>
      <c r="J42" s="82"/>
    </row>
    <row r="43" spans="2:18" ht="15" customHeight="1" x14ac:dyDescent="0.25">
      <c r="B43" s="74">
        <v>2038</v>
      </c>
      <c r="C43" s="218">
        <v>191.61765977379392</v>
      </c>
      <c r="D43" s="219">
        <v>265.29906500338387</v>
      </c>
      <c r="E43" s="219">
        <v>188.91900731012186</v>
      </c>
      <c r="F43" s="219">
        <v>272.72860567625281</v>
      </c>
      <c r="G43" s="219">
        <v>231.29417092225728</v>
      </c>
      <c r="H43" s="219">
        <v>203.21459282555151</v>
      </c>
      <c r="I43" s="82"/>
      <c r="J43" s="82"/>
    </row>
    <row r="44" spans="2:18" ht="15" customHeight="1" x14ac:dyDescent="0.25">
      <c r="B44" s="73">
        <v>2039</v>
      </c>
      <c r="C44" s="215">
        <v>192.24195071895141</v>
      </c>
      <c r="D44" s="217">
        <v>265.79305070724951</v>
      </c>
      <c r="E44" s="217">
        <v>189.42078386909799</v>
      </c>
      <c r="F44" s="217">
        <v>273.4649548803277</v>
      </c>
      <c r="G44" s="217">
        <v>231.48251597357148</v>
      </c>
      <c r="H44" s="217">
        <v>203.67375113547271</v>
      </c>
      <c r="I44" s="82"/>
      <c r="J44" s="82"/>
    </row>
    <row r="45" spans="2:18" ht="10.35" customHeight="1" x14ac:dyDescent="0.25">
      <c r="B45" s="76"/>
      <c r="C45" s="220"/>
      <c r="D45" s="143"/>
      <c r="E45" s="143"/>
      <c r="F45" s="143"/>
      <c r="G45" s="143"/>
      <c r="H45" s="143"/>
      <c r="I45" s="82"/>
      <c r="J45" s="82"/>
    </row>
    <row r="46" spans="2:18" ht="15" customHeight="1" x14ac:dyDescent="0.25">
      <c r="B46" s="74">
        <v>2040</v>
      </c>
      <c r="C46" s="218">
        <v>192.86755621843329</v>
      </c>
      <c r="D46" s="219">
        <v>266.28703641111525</v>
      </c>
      <c r="E46" s="219">
        <v>189.92256042807418</v>
      </c>
      <c r="F46" s="219">
        <v>274.20130408440247</v>
      </c>
      <c r="G46" s="219">
        <v>231.68689642515213</v>
      </c>
      <c r="H46" s="219">
        <v>204.13653977540216</v>
      </c>
      <c r="I46" s="82"/>
      <c r="J46" s="82"/>
    </row>
    <row r="47" spans="2:18" ht="15" customHeight="1" x14ac:dyDescent="0.25">
      <c r="B47" s="73">
        <v>2041</v>
      </c>
      <c r="C47" s="215">
        <v>193.4946368175388</v>
      </c>
      <c r="D47" s="217">
        <v>266.781022114981</v>
      </c>
      <c r="E47" s="217">
        <v>190.42433698705031</v>
      </c>
      <c r="F47" s="217">
        <v>274.93765328847735</v>
      </c>
      <c r="G47" s="217">
        <v>231.89935076998543</v>
      </c>
      <c r="H47" s="217">
        <v>204.59822678802084</v>
      </c>
      <c r="I47" s="82"/>
      <c r="J47" s="82"/>
    </row>
    <row r="48" spans="2:18" ht="15" customHeight="1" x14ac:dyDescent="0.25">
      <c r="B48" s="74">
        <v>2042</v>
      </c>
      <c r="C48" s="218">
        <v>194.12303634982291</v>
      </c>
      <c r="D48" s="219">
        <v>267.27500781884686</v>
      </c>
      <c r="E48" s="219">
        <v>190.92611354602639</v>
      </c>
      <c r="F48" s="219">
        <v>275.67400249255212</v>
      </c>
      <c r="G48" s="219">
        <v>232.12489995203947</v>
      </c>
      <c r="H48" s="219">
        <v>205.06064464849069</v>
      </c>
      <c r="I48" s="82"/>
      <c r="J48" s="82"/>
    </row>
    <row r="49" spans="2:10" ht="15" customHeight="1" x14ac:dyDescent="0.25">
      <c r="B49" s="73">
        <v>2043</v>
      </c>
      <c r="C49" s="215">
        <v>194.75281345743468</v>
      </c>
      <c r="D49" s="217">
        <v>267.76899352271244</v>
      </c>
      <c r="E49" s="217">
        <v>191.4278901050026</v>
      </c>
      <c r="F49" s="217">
        <v>276.41035169662695</v>
      </c>
      <c r="G49" s="217">
        <v>232.36132080232522</v>
      </c>
      <c r="H49" s="217">
        <v>205.52267439754951</v>
      </c>
      <c r="I49" s="82"/>
      <c r="J49" s="82"/>
    </row>
    <row r="50" spans="2:10" ht="15" customHeight="1" x14ac:dyDescent="0.25">
      <c r="B50" s="78"/>
      <c r="C50" s="103"/>
      <c r="D50" s="103"/>
      <c r="E50" s="76"/>
      <c r="F50" s="76"/>
      <c r="G50" s="76"/>
      <c r="H50" s="76"/>
      <c r="I50" s="82"/>
      <c r="J50" s="82"/>
    </row>
    <row r="51" spans="2:10" ht="15" customHeight="1" x14ac:dyDescent="0.25">
      <c r="B51" s="287" t="s">
        <v>5</v>
      </c>
      <c r="C51" s="81"/>
      <c r="D51" s="81"/>
      <c r="E51" s="74"/>
      <c r="F51" s="74"/>
      <c r="G51" s="74"/>
      <c r="H51" s="74"/>
      <c r="I51" s="82"/>
      <c r="J51" s="82"/>
    </row>
    <row r="52" spans="2:10" ht="15" customHeight="1" x14ac:dyDescent="0.25">
      <c r="B52" s="75" t="s">
        <v>139</v>
      </c>
      <c r="C52" s="79">
        <f>RATE(2022-2010,,-C10,C22)</f>
        <v>9.9221365417091201E-3</v>
      </c>
      <c r="D52" s="79">
        <f t="shared" ref="D52:H52" si="0">RATE(2022-2010,,-D10,D22)</f>
        <v>9.825965512284339E-3</v>
      </c>
      <c r="E52" s="79">
        <f t="shared" si="0"/>
        <v>4.0552108241759264E-3</v>
      </c>
      <c r="F52" s="79">
        <f t="shared" si="0"/>
        <v>-6.4452145953966455E-3</v>
      </c>
      <c r="G52" s="79">
        <f t="shared" si="0"/>
        <v>-1.0040715033284601E-3</v>
      </c>
      <c r="H52" s="79">
        <f t="shared" si="0"/>
        <v>5.9505769833980062E-3</v>
      </c>
      <c r="I52" s="82"/>
      <c r="J52" s="82"/>
    </row>
    <row r="53" spans="2:10" ht="15" customHeight="1" x14ac:dyDescent="0.25">
      <c r="B53" s="77" t="s">
        <v>136</v>
      </c>
      <c r="C53" s="80">
        <f>RATE(2023-2022,,-C22,C25)</f>
        <v>6.3215896628395857E-2</v>
      </c>
      <c r="D53" s="80">
        <f t="shared" ref="D53:H53" si="1">RATE(2023-2022,,-D22,D25)</f>
        <v>-1.0132505731209157E-2</v>
      </c>
      <c r="E53" s="80">
        <f t="shared" si="1"/>
        <v>6.3368970948405115E-3</v>
      </c>
      <c r="F53" s="80">
        <f t="shared" si="1"/>
        <v>-1.6986598494958732E-2</v>
      </c>
      <c r="G53" s="80">
        <f t="shared" si="1"/>
        <v>2.9456212279530384E-2</v>
      </c>
      <c r="H53" s="80">
        <f t="shared" si="1"/>
        <v>6.2443588099268366E-2</v>
      </c>
      <c r="I53" s="82"/>
      <c r="J53" s="82"/>
    </row>
    <row r="54" spans="2:10" ht="15" customHeight="1" x14ac:dyDescent="0.25">
      <c r="B54" s="75" t="s">
        <v>137</v>
      </c>
      <c r="C54" s="81">
        <f>RATE(2033-2023,,-C25,C37)</f>
        <v>3.5447142521815578E-3</v>
      </c>
      <c r="D54" s="81">
        <f t="shared" ref="D54:H54" si="2">RATE(2033-2023,,-D25,D37)</f>
        <v>1.8991818169052951E-3</v>
      </c>
      <c r="E54" s="81">
        <f t="shared" si="2"/>
        <v>2.7324065208879475E-3</v>
      </c>
      <c r="F54" s="81">
        <f t="shared" si="2"/>
        <v>2.93750194472583E-3</v>
      </c>
      <c r="G54" s="81">
        <f t="shared" si="2"/>
        <v>2.5369808406336442E-3</v>
      </c>
      <c r="H54" s="81">
        <f t="shared" si="2"/>
        <v>4.0156049360539261E-3</v>
      </c>
      <c r="I54" s="82"/>
      <c r="J54" s="82"/>
    </row>
    <row r="55" spans="2:10" ht="15" customHeight="1" x14ac:dyDescent="0.25">
      <c r="B55" s="77" t="s">
        <v>138</v>
      </c>
      <c r="C55" s="80">
        <f>RATE(2043-2023,,-C25,C49)</f>
        <v>3.4027304532812551E-3</v>
      </c>
      <c r="D55" s="80">
        <f t="shared" ref="D55:H55" si="3">RATE(2043-2023,,-D25,D49)</f>
        <v>1.8814828217823326E-3</v>
      </c>
      <c r="E55" s="80">
        <f t="shared" si="3"/>
        <v>2.6960664055969957E-3</v>
      </c>
      <c r="F55" s="80">
        <f t="shared" si="3"/>
        <v>2.8206173946644696E-3</v>
      </c>
      <c r="G55" s="80">
        <f t="shared" si="3"/>
        <v>1.6775699535102216E-3</v>
      </c>
      <c r="H55" s="80">
        <f t="shared" si="3"/>
        <v>3.15418251072407E-3</v>
      </c>
      <c r="I55" s="82"/>
      <c r="J55" s="82"/>
    </row>
    <row r="56" spans="2:10" ht="15" customHeight="1" x14ac:dyDescent="0.25">
      <c r="B56" s="46" t="s">
        <v>58</v>
      </c>
      <c r="C56" s="133"/>
      <c r="D56" s="133"/>
      <c r="E56" s="133"/>
      <c r="F56" s="133"/>
      <c r="G56" s="133"/>
      <c r="H56" s="133"/>
      <c r="I56" s="82"/>
      <c r="J56" s="82"/>
    </row>
    <row r="57" spans="2:10" ht="15" customHeight="1" x14ac:dyDescent="0.25">
      <c r="B57" s="288"/>
      <c r="C57" s="83"/>
      <c r="D57" s="83"/>
      <c r="E57" s="83"/>
      <c r="F57" s="83"/>
      <c r="G57" s="83"/>
      <c r="H57" s="83"/>
      <c r="I57" s="82"/>
      <c r="J57" s="82"/>
    </row>
    <row r="58" spans="2:10" ht="15" customHeight="1" x14ac:dyDescent="0.25">
      <c r="B58" s="288"/>
      <c r="C58" s="83"/>
      <c r="D58" s="83"/>
      <c r="E58" s="83"/>
      <c r="F58" s="83"/>
      <c r="G58" s="83"/>
      <c r="H58" s="83"/>
      <c r="I58" s="82"/>
      <c r="J58" s="82"/>
    </row>
    <row r="59" spans="2:10" ht="15" customHeight="1" x14ac:dyDescent="0.25">
      <c r="B59" s="288"/>
      <c r="C59" s="83"/>
      <c r="D59" s="83"/>
      <c r="E59" s="83"/>
      <c r="F59" s="83"/>
      <c r="G59" s="83"/>
      <c r="H59" s="83"/>
      <c r="I59" s="82"/>
      <c r="J59" s="82"/>
    </row>
    <row r="60" spans="2:10" ht="15" customHeight="1" x14ac:dyDescent="0.25">
      <c r="B60" s="2"/>
      <c r="C60" s="2"/>
      <c r="D60" s="2"/>
      <c r="E60" s="2"/>
      <c r="F60" s="2"/>
      <c r="G60" s="2"/>
      <c r="H60" s="2"/>
      <c r="I60" s="2"/>
      <c r="J60" s="82"/>
    </row>
    <row r="61" spans="2:10" ht="15" customHeight="1" x14ac:dyDescent="0.25">
      <c r="B61" s="2"/>
      <c r="C61" s="2"/>
      <c r="D61" s="2"/>
      <c r="E61" s="2"/>
      <c r="F61" s="2"/>
      <c r="G61" s="2"/>
      <c r="H61" s="2"/>
      <c r="I61" s="2"/>
      <c r="J61" s="82"/>
    </row>
    <row r="62" spans="2:10" ht="15" customHeight="1" x14ac:dyDescent="0.25">
      <c r="B62" s="2"/>
      <c r="C62" s="2"/>
      <c r="D62" s="2"/>
      <c r="E62" s="2"/>
      <c r="F62" s="2"/>
      <c r="G62" s="2"/>
      <c r="H62" s="2"/>
      <c r="I62" s="2"/>
      <c r="J62" s="82"/>
    </row>
    <row r="63" spans="2:10" ht="15" customHeight="1" x14ac:dyDescent="0.25">
      <c r="B63" s="2"/>
      <c r="C63" s="2"/>
      <c r="D63" s="2"/>
      <c r="E63" s="2"/>
      <c r="F63" s="2"/>
      <c r="G63" s="2"/>
      <c r="H63" s="2"/>
      <c r="I63" s="2"/>
      <c r="J63" s="82"/>
    </row>
    <row r="64" spans="2:10" ht="15" customHeight="1" x14ac:dyDescent="0.25">
      <c r="B64" s="2"/>
      <c r="C64" s="2"/>
      <c r="D64" s="2"/>
      <c r="E64" s="2"/>
      <c r="F64" s="2"/>
      <c r="G64" s="2"/>
      <c r="H64" s="2"/>
      <c r="I64" s="2"/>
      <c r="J64" s="17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17"/>
    </row>
    <row r="66" spans="2:10" x14ac:dyDescent="0.25">
      <c r="B66" s="2"/>
      <c r="C66" s="2"/>
      <c r="D66" s="2"/>
      <c r="E66" s="2"/>
      <c r="F66" s="2"/>
      <c r="G66" s="2"/>
      <c r="H66" s="2"/>
      <c r="I66" s="2"/>
      <c r="J66" s="17"/>
    </row>
    <row r="67" spans="2:10" x14ac:dyDescent="0.25">
      <c r="B67" s="2"/>
      <c r="C67" s="2"/>
      <c r="D67" s="2"/>
      <c r="E67" s="2"/>
      <c r="F67" s="2"/>
      <c r="G67" s="2"/>
      <c r="H67" s="2"/>
      <c r="I67" s="17"/>
      <c r="J67" s="17"/>
    </row>
    <row r="68" spans="2:10" x14ac:dyDescent="0.25">
      <c r="B68" s="2"/>
      <c r="C68" s="2"/>
      <c r="D68" s="2"/>
      <c r="E68" s="2"/>
      <c r="F68" s="2"/>
      <c r="G68" s="2"/>
      <c r="H68" s="2"/>
    </row>
  </sheetData>
  <printOptions horizontalCentered="1"/>
  <pageMargins left="0.7" right="0.7" top="0.75" bottom="0.75" header="0.3" footer="0.3"/>
  <pageSetup scale="8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B1:T93"/>
  <sheetViews>
    <sheetView showGridLines="0" zoomScale="70" zoomScaleNormal="70" workbookViewId="0">
      <pane ySplit="8" topLeftCell="A9" activePane="bottomLeft" state="frozen"/>
      <selection sqref="A1:XFD1048576"/>
      <selection pane="bottomLeft" activeCell="L1" sqref="L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3" width="15.5703125" style="19" customWidth="1"/>
    <col min="4" max="4" width="14.42578125" style="19" customWidth="1"/>
    <col min="5" max="5" width="15.5703125" style="19" customWidth="1"/>
    <col min="6" max="6" width="13.42578125" style="19" customWidth="1"/>
    <col min="7" max="7" width="12.140625" style="19" customWidth="1"/>
    <col min="8" max="8" width="13.42578125" style="19" customWidth="1"/>
    <col min="9" max="10" width="9.140625" style="19"/>
    <col min="11" max="16384" width="9.140625" style="2"/>
  </cols>
  <sheetData>
    <row r="1" spans="2:20" ht="18.75" x14ac:dyDescent="0.3">
      <c r="B1" s="21" t="s">
        <v>74</v>
      </c>
      <c r="C1" s="21"/>
      <c r="D1" s="21"/>
      <c r="E1" s="21"/>
      <c r="F1" s="21"/>
      <c r="G1" s="21"/>
      <c r="H1" s="21"/>
    </row>
    <row r="2" spans="2:20" x14ac:dyDescent="0.25">
      <c r="B2" s="8"/>
      <c r="C2" s="8"/>
      <c r="D2" s="8"/>
      <c r="E2" s="8"/>
      <c r="F2" s="8"/>
      <c r="G2" s="8"/>
      <c r="H2" s="8"/>
      <c r="K2" s="314"/>
    </row>
    <row r="3" spans="2:20" ht="21" x14ac:dyDescent="0.35">
      <c r="B3" s="22" t="s">
        <v>68</v>
      </c>
      <c r="C3" s="8"/>
      <c r="D3" s="8"/>
      <c r="E3" s="8"/>
      <c r="F3" s="8"/>
      <c r="G3" s="8"/>
      <c r="H3" s="8"/>
      <c r="K3" s="310"/>
    </row>
    <row r="4" spans="2:20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20" ht="24" customHeight="1" x14ac:dyDescent="0.35">
      <c r="B5" s="22" t="s">
        <v>46</v>
      </c>
      <c r="C5" s="8"/>
      <c r="D5" s="8"/>
      <c r="E5" s="8"/>
      <c r="F5" s="8"/>
      <c r="G5" s="8"/>
      <c r="H5" s="23"/>
    </row>
    <row r="6" spans="2:20" ht="24" customHeight="1" x14ac:dyDescent="0.25">
      <c r="B6" s="177"/>
      <c r="C6" s="107"/>
      <c r="D6" s="107"/>
      <c r="E6" s="107"/>
      <c r="F6" s="107"/>
      <c r="G6" s="107"/>
      <c r="H6" s="107"/>
      <c r="I6" s="83"/>
      <c r="J6" s="83"/>
    </row>
    <row r="7" spans="2:20" ht="18" customHeight="1" x14ac:dyDescent="0.25">
      <c r="B7" s="302"/>
      <c r="C7" s="296"/>
      <c r="D7" s="291" t="s">
        <v>16</v>
      </c>
      <c r="E7" s="291"/>
      <c r="F7" s="291"/>
      <c r="G7" s="291"/>
      <c r="H7" s="296" t="s">
        <v>1</v>
      </c>
      <c r="I7" s="82"/>
      <c r="J7" s="82"/>
    </row>
    <row r="8" spans="2:20" ht="36" customHeight="1" x14ac:dyDescent="0.25">
      <c r="B8" s="110" t="s">
        <v>3</v>
      </c>
      <c r="C8" s="311" t="s">
        <v>50</v>
      </c>
      <c r="D8" s="311" t="s">
        <v>75</v>
      </c>
      <c r="E8" s="311" t="s">
        <v>76</v>
      </c>
      <c r="F8" s="311" t="s">
        <v>77</v>
      </c>
      <c r="G8" s="311" t="s">
        <v>78</v>
      </c>
      <c r="H8" s="311" t="s">
        <v>52</v>
      </c>
      <c r="I8" s="82"/>
      <c r="J8" s="82"/>
      <c r="K8" s="391"/>
      <c r="L8" s="391"/>
      <c r="M8" s="391"/>
      <c r="N8" s="391"/>
      <c r="O8" s="391"/>
      <c r="P8" s="391"/>
      <c r="Q8" s="391"/>
      <c r="R8" s="391"/>
      <c r="S8" s="391"/>
      <c r="T8" s="391"/>
    </row>
    <row r="9" spans="2:20" ht="15" customHeight="1" x14ac:dyDescent="0.25">
      <c r="B9" s="63" t="s">
        <v>0</v>
      </c>
      <c r="C9" s="75"/>
      <c r="D9" s="75"/>
      <c r="E9" s="75"/>
      <c r="F9" s="75"/>
      <c r="G9" s="75"/>
      <c r="H9" s="75"/>
      <c r="I9" s="82"/>
      <c r="J9" s="82"/>
      <c r="K9" s="391"/>
      <c r="L9" s="391"/>
      <c r="M9" s="391"/>
      <c r="N9" s="391"/>
      <c r="O9" s="391"/>
      <c r="P9" s="391"/>
      <c r="Q9" s="391"/>
      <c r="R9" s="391"/>
      <c r="S9" s="391"/>
      <c r="T9" s="391"/>
    </row>
    <row r="10" spans="2:20" ht="15" customHeight="1" x14ac:dyDescent="0.25">
      <c r="B10" s="74">
        <v>2010</v>
      </c>
      <c r="C10" s="211">
        <v>1015.2372272154313</v>
      </c>
      <c r="D10" s="97">
        <v>4432.9765136779188</v>
      </c>
      <c r="E10" s="97">
        <v>1660.1022665729436</v>
      </c>
      <c r="F10" s="97">
        <v>4586.6007422865687</v>
      </c>
      <c r="G10" s="88">
        <v>3077.1860558705202</v>
      </c>
      <c r="H10" s="88">
        <v>1296.1479322958364</v>
      </c>
      <c r="I10" s="82"/>
      <c r="J10" s="82"/>
      <c r="K10" s="211"/>
      <c r="L10" s="97"/>
      <c r="M10" s="97"/>
      <c r="N10" s="97"/>
      <c r="O10" s="88"/>
      <c r="P10" s="88"/>
      <c r="Q10" s="391"/>
      <c r="R10" s="391"/>
      <c r="S10" s="391"/>
      <c r="T10" s="391"/>
    </row>
    <row r="11" spans="2:20" ht="15" customHeight="1" x14ac:dyDescent="0.25">
      <c r="B11" s="73">
        <v>2011</v>
      </c>
      <c r="C11" s="210">
        <v>1016.8928357869873</v>
      </c>
      <c r="D11" s="95">
        <v>4414.6569417316005</v>
      </c>
      <c r="E11" s="95">
        <v>1655.3008754387643</v>
      </c>
      <c r="F11" s="95">
        <v>4706.9470037813608</v>
      </c>
      <c r="G11" s="86">
        <v>3067.5454957294983</v>
      </c>
      <c r="H11" s="86">
        <v>1301.2603562645397</v>
      </c>
      <c r="I11" s="82"/>
      <c r="J11" s="82"/>
      <c r="K11" s="211"/>
      <c r="L11" s="97"/>
      <c r="M11" s="97"/>
      <c r="N11" s="97"/>
      <c r="O11" s="88"/>
      <c r="P11" s="88"/>
      <c r="Q11" s="391"/>
      <c r="R11" s="391"/>
      <c r="S11" s="391"/>
      <c r="T11" s="391"/>
    </row>
    <row r="12" spans="2:20" ht="15" customHeight="1" x14ac:dyDescent="0.25">
      <c r="B12" s="74">
        <v>2012</v>
      </c>
      <c r="C12" s="211">
        <v>1017.3387333121948</v>
      </c>
      <c r="D12" s="97">
        <v>4355.6995724911085</v>
      </c>
      <c r="E12" s="97">
        <v>1668.2142172999352</v>
      </c>
      <c r="F12" s="97">
        <v>4725.1032442962787</v>
      </c>
      <c r="G12" s="88">
        <v>3039.5518825594709</v>
      </c>
      <c r="H12" s="88">
        <v>1298.3501468298803</v>
      </c>
      <c r="I12" s="82"/>
      <c r="J12" s="82"/>
      <c r="K12" s="211"/>
      <c r="L12" s="97"/>
      <c r="M12" s="97"/>
      <c r="N12" s="97"/>
      <c r="O12" s="88"/>
      <c r="P12" s="88"/>
      <c r="Q12" s="391"/>
      <c r="R12" s="391"/>
      <c r="S12" s="391"/>
      <c r="T12" s="391"/>
    </row>
    <row r="13" spans="2:20" ht="15" customHeight="1" x14ac:dyDescent="0.25">
      <c r="B13" s="73">
        <v>2013</v>
      </c>
      <c r="C13" s="210">
        <v>1024.2878978993817</v>
      </c>
      <c r="D13" s="95">
        <v>4312.5632221328833</v>
      </c>
      <c r="E13" s="95">
        <v>1692.8504037964967</v>
      </c>
      <c r="F13" s="95">
        <v>4773.615739095394</v>
      </c>
      <c r="G13" s="86">
        <v>3022.8571574404355</v>
      </c>
      <c r="H13" s="86">
        <v>1306.9286277743433</v>
      </c>
      <c r="I13" s="82"/>
      <c r="J13" s="82"/>
      <c r="K13" s="211"/>
      <c r="L13" s="97"/>
      <c r="M13" s="97"/>
      <c r="N13" s="97"/>
      <c r="O13" s="88"/>
      <c r="P13" s="88"/>
      <c r="Q13" s="391"/>
      <c r="R13" s="391"/>
      <c r="S13" s="391"/>
      <c r="T13" s="391"/>
    </row>
    <row r="14" spans="2:20" ht="15" customHeight="1" x14ac:dyDescent="0.25">
      <c r="B14" s="74">
        <v>2014</v>
      </c>
      <c r="C14" s="211">
        <v>1023.8040549868047</v>
      </c>
      <c r="D14" s="97">
        <v>4320.8052101767325</v>
      </c>
      <c r="E14" s="97">
        <v>1696.367988458559</v>
      </c>
      <c r="F14" s="97">
        <v>4909.5613554094925</v>
      </c>
      <c r="G14" s="88">
        <v>2992.9952566061261</v>
      </c>
      <c r="H14" s="88">
        <v>1303.1929722873585</v>
      </c>
      <c r="I14" s="82"/>
      <c r="J14" s="82"/>
      <c r="K14" s="211"/>
      <c r="L14" s="97"/>
      <c r="M14" s="97"/>
      <c r="N14" s="97"/>
      <c r="O14" s="88"/>
      <c r="P14" s="88"/>
      <c r="Q14" s="391"/>
      <c r="R14" s="391"/>
      <c r="S14" s="391"/>
      <c r="T14" s="391"/>
    </row>
    <row r="15" spans="2:20" ht="15" customHeight="1" x14ac:dyDescent="0.25">
      <c r="B15" s="73">
        <v>2015</v>
      </c>
      <c r="C15" s="210">
        <v>1023.076550999128</v>
      </c>
      <c r="D15" s="95">
        <v>4336.133382494696</v>
      </c>
      <c r="E15" s="95">
        <v>1669.3270362726817</v>
      </c>
      <c r="F15" s="95">
        <v>5079.853940596362</v>
      </c>
      <c r="G15" s="86">
        <v>2969.3266310283338</v>
      </c>
      <c r="H15" s="86">
        <v>1292.2022045179765</v>
      </c>
      <c r="I15" s="82"/>
      <c r="J15" s="82"/>
      <c r="K15" s="211"/>
      <c r="L15" s="97"/>
      <c r="M15" s="97"/>
      <c r="N15" s="97"/>
      <c r="O15" s="88"/>
      <c r="P15" s="88"/>
      <c r="Q15" s="391"/>
      <c r="R15" s="391"/>
      <c r="S15" s="391"/>
      <c r="T15" s="391"/>
    </row>
    <row r="16" spans="2:20" ht="15" customHeight="1" x14ac:dyDescent="0.25">
      <c r="B16" s="74">
        <v>2016</v>
      </c>
      <c r="C16" s="211">
        <v>1027.1268446105537</v>
      </c>
      <c r="D16" s="97">
        <v>4290.5998390003106</v>
      </c>
      <c r="E16" s="97">
        <v>1649.7333031091878</v>
      </c>
      <c r="F16" s="97">
        <v>5176.2163776327816</v>
      </c>
      <c r="G16" s="88">
        <v>2917.0696208661248</v>
      </c>
      <c r="H16" s="88">
        <v>1282.7915333110861</v>
      </c>
      <c r="I16" s="82"/>
      <c r="J16" s="82"/>
      <c r="K16" s="211"/>
      <c r="L16" s="97"/>
      <c r="M16" s="97"/>
      <c r="N16" s="97"/>
      <c r="O16" s="88"/>
      <c r="P16" s="88"/>
      <c r="Q16" s="391"/>
      <c r="R16" s="391"/>
      <c r="S16" s="391"/>
      <c r="T16" s="391"/>
    </row>
    <row r="17" spans="2:20" ht="15" customHeight="1" x14ac:dyDescent="0.25">
      <c r="B17" s="73">
        <v>2017</v>
      </c>
      <c r="C17" s="210">
        <v>1028.1023420542499</v>
      </c>
      <c r="D17" s="95">
        <v>4277.8573607153903</v>
      </c>
      <c r="E17" s="95">
        <v>1602.067414647749</v>
      </c>
      <c r="F17" s="95">
        <v>5373.1457790521326</v>
      </c>
      <c r="G17" s="86">
        <v>2875.1023518014977</v>
      </c>
      <c r="H17" s="86">
        <v>1278.8723741869892</v>
      </c>
      <c r="I17" s="82"/>
      <c r="J17" s="82"/>
      <c r="K17" s="211"/>
      <c r="L17" s="97"/>
      <c r="M17" s="97"/>
      <c r="N17" s="97"/>
      <c r="O17" s="88"/>
      <c r="P17" s="88"/>
      <c r="Q17" s="391"/>
      <c r="R17" s="391"/>
      <c r="S17" s="391"/>
      <c r="T17" s="391"/>
    </row>
    <row r="18" spans="2:20" ht="15" customHeight="1" x14ac:dyDescent="0.25">
      <c r="B18" s="74">
        <v>2018</v>
      </c>
      <c r="C18" s="211">
        <v>1028.6667055239964</v>
      </c>
      <c r="D18" s="97">
        <v>4298.9657444349732</v>
      </c>
      <c r="E18" s="97">
        <v>1609.5701528483341</v>
      </c>
      <c r="F18" s="97">
        <v>5638.3295378463845</v>
      </c>
      <c r="G18" s="88">
        <v>2895.1735255711401</v>
      </c>
      <c r="H18" s="88">
        <v>1277.0652494764336</v>
      </c>
      <c r="I18" s="82"/>
      <c r="J18" s="82"/>
      <c r="K18" s="211"/>
      <c r="L18" s="97"/>
      <c r="M18" s="97"/>
      <c r="N18" s="97"/>
      <c r="O18" s="88"/>
      <c r="P18" s="88"/>
      <c r="Q18" s="391"/>
      <c r="R18" s="391"/>
      <c r="S18" s="391"/>
      <c r="T18" s="391"/>
    </row>
    <row r="19" spans="2:20" ht="15" customHeight="1" x14ac:dyDescent="0.25">
      <c r="B19" s="73">
        <v>2019</v>
      </c>
      <c r="C19" s="210">
        <v>1030.4593144900082</v>
      </c>
      <c r="D19" s="95">
        <v>4330.4111332502889</v>
      </c>
      <c r="E19" s="95">
        <v>1581.6595730386903</v>
      </c>
      <c r="F19" s="95">
        <v>5708.5159576746682</v>
      </c>
      <c r="G19" s="86">
        <v>2889.7928509451376</v>
      </c>
      <c r="H19" s="86">
        <v>1277.613556421142</v>
      </c>
      <c r="I19" s="82"/>
      <c r="J19" s="82"/>
      <c r="K19" s="211"/>
      <c r="L19" s="97"/>
      <c r="M19" s="97"/>
      <c r="N19" s="97"/>
      <c r="O19" s="88"/>
      <c r="P19" s="88"/>
      <c r="Q19" s="391"/>
      <c r="R19" s="391"/>
      <c r="S19" s="391"/>
      <c r="T19" s="391"/>
    </row>
    <row r="20" spans="2:20" ht="15" customHeight="1" x14ac:dyDescent="0.25">
      <c r="B20" s="363">
        <v>2020</v>
      </c>
      <c r="C20" s="364">
        <v>1016.1886973076392</v>
      </c>
      <c r="D20" s="350">
        <v>4442.1965811468863</v>
      </c>
      <c r="E20" s="350">
        <v>1577.0755438864144</v>
      </c>
      <c r="F20" s="350">
        <v>5634.0425828408725</v>
      </c>
      <c r="G20" s="347">
        <v>2724.9317523353329</v>
      </c>
      <c r="H20" s="347">
        <v>1208.5613151638727</v>
      </c>
      <c r="I20" s="82"/>
      <c r="J20" s="82"/>
      <c r="K20" s="211"/>
      <c r="L20" s="97"/>
      <c r="M20" s="97"/>
      <c r="N20" s="97"/>
      <c r="O20" s="88"/>
      <c r="P20" s="88"/>
      <c r="Q20" s="391"/>
      <c r="R20" s="391"/>
      <c r="S20" s="391"/>
      <c r="T20" s="391"/>
    </row>
    <row r="21" spans="2:20" ht="15" customHeight="1" x14ac:dyDescent="0.25">
      <c r="B21" s="73">
        <v>2021</v>
      </c>
      <c r="C21" s="210">
        <v>1050.2826479018584</v>
      </c>
      <c r="D21" s="95">
        <v>4755.789299171588</v>
      </c>
      <c r="E21" s="95">
        <v>1433.6090550397935</v>
      </c>
      <c r="F21" s="95">
        <v>5808.5273868112808</v>
      </c>
      <c r="G21" s="86">
        <v>1906.2281889411679</v>
      </c>
      <c r="H21" s="86">
        <v>1140.6043968360636</v>
      </c>
      <c r="I21" s="82"/>
      <c r="J21" s="82"/>
      <c r="K21" s="211"/>
      <c r="L21" s="97"/>
      <c r="M21" s="97"/>
      <c r="N21" s="97"/>
      <c r="O21" s="88"/>
      <c r="P21" s="88"/>
      <c r="Q21" s="391"/>
      <c r="R21" s="391"/>
      <c r="S21" s="391"/>
      <c r="T21" s="391"/>
    </row>
    <row r="22" spans="2:20" ht="15" customHeight="1" x14ac:dyDescent="0.25">
      <c r="B22" s="74" t="s">
        <v>135</v>
      </c>
      <c r="C22" s="211">
        <v>1035.5499013035171</v>
      </c>
      <c r="D22" s="97">
        <v>4438.2971644246545</v>
      </c>
      <c r="E22" s="97">
        <v>1518.9596865096576</v>
      </c>
      <c r="F22" s="97">
        <v>5834.9203046994262</v>
      </c>
      <c r="G22" s="88">
        <v>2387.6306505184943</v>
      </c>
      <c r="H22" s="88">
        <v>1206.5034641164391</v>
      </c>
      <c r="I22" s="82"/>
      <c r="J22" s="82"/>
      <c r="K22" s="391"/>
      <c r="L22" s="391"/>
      <c r="M22" s="391"/>
      <c r="N22" s="391"/>
      <c r="O22" s="391"/>
      <c r="P22" s="391"/>
      <c r="Q22" s="391"/>
      <c r="R22" s="391"/>
      <c r="S22" s="391"/>
      <c r="T22" s="391"/>
    </row>
    <row r="23" spans="2:20" ht="10.35" customHeight="1" x14ac:dyDescent="0.25">
      <c r="B23" s="76"/>
      <c r="C23" s="212"/>
      <c r="D23" s="213"/>
      <c r="E23" s="213"/>
      <c r="F23" s="213"/>
      <c r="G23" s="90"/>
      <c r="H23" s="90"/>
      <c r="I23" s="82"/>
      <c r="J23" s="82"/>
      <c r="K23" s="391"/>
      <c r="L23" s="391"/>
      <c r="M23" s="391"/>
      <c r="N23" s="391"/>
      <c r="O23" s="391"/>
      <c r="P23" s="391"/>
      <c r="Q23" s="391"/>
      <c r="R23" s="391"/>
      <c r="S23" s="391"/>
      <c r="T23" s="391"/>
    </row>
    <row r="24" spans="2:20" ht="15" customHeight="1" x14ac:dyDescent="0.25">
      <c r="B24" s="63" t="s">
        <v>4</v>
      </c>
      <c r="C24" s="211"/>
      <c r="D24" s="214"/>
      <c r="E24" s="214"/>
      <c r="F24" s="214"/>
      <c r="G24" s="211"/>
      <c r="H24" s="88"/>
      <c r="I24" s="82"/>
      <c r="J24" s="82"/>
      <c r="K24" s="391"/>
      <c r="L24" s="391"/>
      <c r="M24" s="391"/>
      <c r="N24" s="391"/>
      <c r="O24" s="391"/>
      <c r="P24" s="391"/>
      <c r="Q24" s="391"/>
      <c r="R24" s="391"/>
      <c r="S24" s="391"/>
      <c r="T24" s="391"/>
    </row>
    <row r="25" spans="2:20" ht="15" customHeight="1" x14ac:dyDescent="0.25">
      <c r="B25" s="73">
        <v>2023</v>
      </c>
      <c r="C25" s="210">
        <v>1039.9741690285493</v>
      </c>
      <c r="D25" s="95">
        <v>4395.5614370349094</v>
      </c>
      <c r="E25" s="95">
        <v>1528.1258542192813</v>
      </c>
      <c r="F25" s="95">
        <v>5969.730014012739</v>
      </c>
      <c r="G25" s="86">
        <v>2675.3550950153099</v>
      </c>
      <c r="H25" s="86">
        <v>1256.9738283923139</v>
      </c>
      <c r="I25" s="82"/>
      <c r="J25" s="82"/>
      <c r="K25" s="390"/>
      <c r="L25" s="390"/>
      <c r="M25" s="390"/>
      <c r="N25" s="390"/>
      <c r="O25" s="390"/>
      <c r="P25" s="390"/>
      <c r="Q25" s="391"/>
      <c r="R25" s="391"/>
      <c r="S25" s="391"/>
      <c r="T25" s="391"/>
    </row>
    <row r="26" spans="2:20" ht="15" customHeight="1" x14ac:dyDescent="0.25">
      <c r="B26" s="74">
        <v>2024</v>
      </c>
      <c r="C26" s="211">
        <v>1042.7479808276732</v>
      </c>
      <c r="D26" s="97">
        <v>4468.3079788178384</v>
      </c>
      <c r="E26" s="97">
        <v>1570.2448230761993</v>
      </c>
      <c r="F26" s="97">
        <v>6038.9274624934915</v>
      </c>
      <c r="G26" s="88">
        <v>2902.831936347533</v>
      </c>
      <c r="H26" s="88">
        <v>1301.3110145829435</v>
      </c>
      <c r="I26" s="82"/>
      <c r="J26" s="82"/>
      <c r="K26" s="390"/>
      <c r="L26" s="390"/>
      <c r="M26" s="390"/>
      <c r="N26" s="390"/>
      <c r="O26" s="390"/>
      <c r="P26" s="390"/>
      <c r="Q26" s="391"/>
      <c r="R26" s="391"/>
      <c r="S26" s="391"/>
      <c r="T26" s="391"/>
    </row>
    <row r="27" spans="2:20" ht="10.35" customHeight="1" x14ac:dyDescent="0.25">
      <c r="B27" s="74"/>
      <c r="C27" s="211"/>
      <c r="D27" s="97"/>
      <c r="E27" s="97"/>
      <c r="F27" s="97"/>
      <c r="G27" s="88"/>
      <c r="H27" s="88"/>
      <c r="I27" s="82"/>
      <c r="J27" s="82"/>
      <c r="K27" s="390"/>
      <c r="L27" s="390"/>
      <c r="M27" s="390"/>
      <c r="N27" s="390"/>
      <c r="O27" s="390"/>
      <c r="P27" s="390"/>
      <c r="Q27" s="391"/>
      <c r="R27" s="391"/>
      <c r="S27" s="391"/>
      <c r="T27" s="391"/>
    </row>
    <row r="28" spans="2:20" ht="15" customHeight="1" x14ac:dyDescent="0.25">
      <c r="B28" s="73">
        <v>2025</v>
      </c>
      <c r="C28" s="210">
        <v>1045.5218619527236</v>
      </c>
      <c r="D28" s="95">
        <v>4530.4891733082504</v>
      </c>
      <c r="E28" s="95">
        <v>1589.5281954766601</v>
      </c>
      <c r="F28" s="95">
        <v>6049.193639179729</v>
      </c>
      <c r="G28" s="86">
        <v>2950.7669046686983</v>
      </c>
      <c r="H28" s="86">
        <v>1316.4264086463691</v>
      </c>
      <c r="I28" s="82"/>
      <c r="J28" s="82"/>
      <c r="K28" s="390"/>
      <c r="L28" s="390"/>
      <c r="M28" s="390"/>
      <c r="N28" s="390"/>
      <c r="O28" s="390"/>
      <c r="P28" s="390"/>
      <c r="Q28" s="391"/>
      <c r="R28" s="391"/>
      <c r="S28" s="391"/>
      <c r="T28" s="391"/>
    </row>
    <row r="29" spans="2:20" ht="15" customHeight="1" x14ac:dyDescent="0.25">
      <c r="B29" s="74">
        <v>2026</v>
      </c>
      <c r="C29" s="211">
        <v>1048.2958124036988</v>
      </c>
      <c r="D29" s="97">
        <v>4544.0806408281751</v>
      </c>
      <c r="E29" s="97">
        <v>1593.502015965352</v>
      </c>
      <c r="F29" s="97">
        <v>6212.2615223948815</v>
      </c>
      <c r="G29" s="88">
        <v>2961.251556571242</v>
      </c>
      <c r="H29" s="88">
        <v>1324.4804924761017</v>
      </c>
      <c r="I29" s="82"/>
      <c r="J29" s="82"/>
      <c r="K29" s="390"/>
      <c r="L29" s="390"/>
      <c r="M29" s="390"/>
      <c r="N29" s="390"/>
      <c r="O29" s="390"/>
      <c r="P29" s="390"/>
      <c r="Q29" s="391"/>
      <c r="R29" s="391"/>
      <c r="S29" s="391"/>
      <c r="T29" s="391"/>
    </row>
    <row r="30" spans="2:20" ht="15" customHeight="1" x14ac:dyDescent="0.25">
      <c r="B30" s="73">
        <v>2027</v>
      </c>
      <c r="C30" s="210">
        <v>1051.0698321805992</v>
      </c>
      <c r="D30" s="95">
        <v>4557.7128827506594</v>
      </c>
      <c r="E30" s="95">
        <v>1597.4857710052652</v>
      </c>
      <c r="F30" s="95">
        <v>6244.6228032513609</v>
      </c>
      <c r="G30" s="86">
        <v>2954.3667627261525</v>
      </c>
      <c r="H30" s="86">
        <v>1329.3027259357775</v>
      </c>
      <c r="I30" s="82"/>
      <c r="J30" s="82"/>
      <c r="K30" s="390"/>
      <c r="L30" s="390"/>
      <c r="M30" s="390"/>
      <c r="N30" s="390"/>
      <c r="O30" s="390"/>
      <c r="P30" s="390"/>
      <c r="Q30" s="391"/>
      <c r="R30" s="391"/>
      <c r="S30" s="391"/>
      <c r="T30" s="391"/>
    </row>
    <row r="31" spans="2:20" ht="15" customHeight="1" x14ac:dyDescent="0.25">
      <c r="B31" s="74">
        <v>2028</v>
      </c>
      <c r="C31" s="211">
        <v>1053.9348327298376</v>
      </c>
      <c r="D31" s="97">
        <v>4571.3860213989119</v>
      </c>
      <c r="E31" s="97">
        <v>1601.4794854327783</v>
      </c>
      <c r="F31" s="97">
        <v>6276.4404237927974</v>
      </c>
      <c r="G31" s="88">
        <v>2945.2764189410477</v>
      </c>
      <c r="H31" s="88">
        <v>1333.1998447669689</v>
      </c>
      <c r="I31" s="82"/>
      <c r="J31" s="82"/>
      <c r="K31" s="390"/>
      <c r="L31" s="390"/>
      <c r="M31" s="390"/>
      <c r="N31" s="390"/>
      <c r="O31" s="390"/>
      <c r="P31" s="390"/>
      <c r="Q31" s="391"/>
      <c r="R31" s="391"/>
      <c r="S31" s="391"/>
      <c r="T31" s="391"/>
    </row>
    <row r="32" spans="2:20" ht="15" customHeight="1" x14ac:dyDescent="0.25">
      <c r="B32" s="73">
        <v>2029</v>
      </c>
      <c r="C32" s="210">
        <v>1056.7089971286091</v>
      </c>
      <c r="D32" s="95">
        <v>4585.1001794631075</v>
      </c>
      <c r="E32" s="95">
        <v>1605.4831841463597</v>
      </c>
      <c r="F32" s="95">
        <v>6315.406658090511</v>
      </c>
      <c r="G32" s="86">
        <v>2935.9625380926741</v>
      </c>
      <c r="H32" s="86">
        <v>1336.059742134358</v>
      </c>
      <c r="I32" s="82"/>
      <c r="J32" s="82"/>
      <c r="K32" s="390"/>
      <c r="L32" s="390"/>
      <c r="M32" s="390"/>
      <c r="N32" s="390"/>
      <c r="O32" s="390"/>
      <c r="P32" s="390"/>
      <c r="Q32" s="391"/>
      <c r="R32" s="391"/>
      <c r="S32" s="391"/>
      <c r="T32" s="391"/>
    </row>
    <row r="33" spans="2:20" ht="10.35" customHeight="1" x14ac:dyDescent="0.25">
      <c r="B33" s="76"/>
      <c r="C33" s="212"/>
      <c r="D33" s="98"/>
      <c r="E33" s="98"/>
      <c r="F33" s="98"/>
      <c r="G33" s="90"/>
      <c r="H33" s="90"/>
      <c r="I33" s="82"/>
      <c r="J33" s="82"/>
      <c r="K33" s="390"/>
      <c r="L33" s="390"/>
      <c r="M33" s="390"/>
      <c r="N33" s="390"/>
      <c r="O33" s="390"/>
      <c r="P33" s="390"/>
      <c r="Q33" s="391"/>
      <c r="R33" s="391"/>
      <c r="S33" s="391"/>
      <c r="T33" s="391"/>
    </row>
    <row r="34" spans="2:20" ht="15" customHeight="1" x14ac:dyDescent="0.25">
      <c r="B34" s="74">
        <v>2030</v>
      </c>
      <c r="C34" s="211">
        <v>1059.574154239755</v>
      </c>
      <c r="D34" s="97">
        <v>4594.2703798220355</v>
      </c>
      <c r="E34" s="97">
        <v>1609.4968921067257</v>
      </c>
      <c r="F34" s="97">
        <v>6353.8289760610969</v>
      </c>
      <c r="G34" s="88">
        <v>2925.8592266887499</v>
      </c>
      <c r="H34" s="88">
        <v>1338.696840535313</v>
      </c>
      <c r="I34" s="82"/>
      <c r="J34" s="82"/>
      <c r="K34" s="390"/>
      <c r="L34" s="390"/>
      <c r="M34" s="390"/>
      <c r="N34" s="390"/>
      <c r="O34" s="390"/>
      <c r="P34" s="390"/>
      <c r="Q34" s="391"/>
      <c r="R34" s="391"/>
      <c r="S34" s="391"/>
      <c r="T34" s="391"/>
    </row>
    <row r="35" spans="2:20" ht="15" customHeight="1" x14ac:dyDescent="0.25">
      <c r="B35" s="73">
        <v>2031</v>
      </c>
      <c r="C35" s="210">
        <v>1062.3154069157165</v>
      </c>
      <c r="D35" s="95">
        <v>4603.458920581681</v>
      </c>
      <c r="E35" s="95">
        <v>1613.5206343369923</v>
      </c>
      <c r="F35" s="95">
        <v>6360.8181879347667</v>
      </c>
      <c r="G35" s="86">
        <v>2912.9991823351475</v>
      </c>
      <c r="H35" s="86">
        <v>1340.3202300394039</v>
      </c>
      <c r="I35" s="82"/>
      <c r="J35" s="82"/>
      <c r="K35" s="390"/>
      <c r="L35" s="390"/>
      <c r="M35" s="390"/>
      <c r="N35" s="390"/>
      <c r="O35" s="390"/>
      <c r="P35" s="390"/>
      <c r="Q35" s="391"/>
      <c r="R35" s="391"/>
      <c r="S35" s="391"/>
      <c r="T35" s="391"/>
    </row>
    <row r="36" spans="2:20" ht="15" customHeight="1" x14ac:dyDescent="0.25">
      <c r="B36" s="74">
        <v>2032</v>
      </c>
      <c r="C36" s="211">
        <v>1065.1475829781273</v>
      </c>
      <c r="D36" s="97">
        <v>4612.6658384228431</v>
      </c>
      <c r="E36" s="97">
        <v>1617.5544359228347</v>
      </c>
      <c r="F36" s="97">
        <v>6367.179006122702</v>
      </c>
      <c r="G36" s="88">
        <v>2900.9748133576331</v>
      </c>
      <c r="H36" s="88">
        <v>1341.530753789832</v>
      </c>
      <c r="I36" s="82"/>
      <c r="J36" s="82"/>
      <c r="K36" s="390"/>
      <c r="L36" s="390"/>
      <c r="M36" s="390"/>
      <c r="N36" s="390"/>
      <c r="O36" s="390"/>
      <c r="P36" s="390"/>
      <c r="Q36" s="391"/>
      <c r="R36" s="391"/>
      <c r="S36" s="391"/>
      <c r="T36" s="391"/>
    </row>
    <row r="37" spans="2:20" ht="15" customHeight="1" x14ac:dyDescent="0.25">
      <c r="B37" s="73">
        <v>2033</v>
      </c>
      <c r="C37" s="210">
        <v>1067.8888356540872</v>
      </c>
      <c r="D37" s="95">
        <v>4621.8911700996896</v>
      </c>
      <c r="E37" s="95">
        <v>1619.1719903587573</v>
      </c>
      <c r="F37" s="95">
        <v>6372.9094672282108</v>
      </c>
      <c r="G37" s="86">
        <v>2887.2702262226908</v>
      </c>
      <c r="H37" s="86">
        <v>1342.351726635223</v>
      </c>
      <c r="I37" s="82"/>
      <c r="J37" s="82"/>
      <c r="K37" s="391"/>
      <c r="L37" s="391"/>
      <c r="M37" s="391"/>
      <c r="N37" s="391"/>
      <c r="O37" s="391"/>
      <c r="P37" s="391"/>
      <c r="Q37" s="391"/>
      <c r="R37" s="391"/>
      <c r="S37" s="391"/>
      <c r="T37" s="391"/>
    </row>
    <row r="38" spans="2:20" ht="15" customHeight="1" x14ac:dyDescent="0.25">
      <c r="B38" s="74">
        <v>2034</v>
      </c>
      <c r="C38" s="211">
        <v>1070.7210117164962</v>
      </c>
      <c r="D38" s="97">
        <v>4626.5130612697876</v>
      </c>
      <c r="E38" s="97">
        <v>1620.7911623491163</v>
      </c>
      <c r="F38" s="97">
        <v>6378.0077948019944</v>
      </c>
      <c r="G38" s="88">
        <v>2873.0634997815041</v>
      </c>
      <c r="H38" s="88">
        <v>1343.1274220979783</v>
      </c>
      <c r="I38" s="82"/>
      <c r="J38" s="82"/>
      <c r="K38" s="391"/>
      <c r="L38" s="391"/>
      <c r="M38" s="391"/>
      <c r="N38" s="391"/>
      <c r="O38" s="391"/>
      <c r="P38" s="391"/>
      <c r="Q38" s="391"/>
      <c r="R38" s="391"/>
      <c r="S38" s="391"/>
      <c r="T38" s="391"/>
    </row>
    <row r="39" spans="2:20" ht="10.35" customHeight="1" x14ac:dyDescent="0.25">
      <c r="B39" s="74"/>
      <c r="C39" s="211"/>
      <c r="D39" s="97"/>
      <c r="E39" s="97"/>
      <c r="F39" s="97"/>
      <c r="G39" s="88"/>
      <c r="H39" s="88"/>
      <c r="I39" s="82"/>
      <c r="J39" s="82"/>
    </row>
    <row r="40" spans="2:20" ht="15" customHeight="1" x14ac:dyDescent="0.25">
      <c r="B40" s="73">
        <v>2035</v>
      </c>
      <c r="C40" s="210">
        <v>1073.5608711377936</v>
      </c>
      <c r="D40" s="95">
        <v>4631.1395743310577</v>
      </c>
      <c r="E40" s="95">
        <v>1622.4119535114651</v>
      </c>
      <c r="F40" s="95">
        <v>6382.4724002583553</v>
      </c>
      <c r="G40" s="86">
        <v>2859.5177977468511</v>
      </c>
      <c r="H40" s="86">
        <v>1344.4377686579669</v>
      </c>
      <c r="I40" s="82"/>
      <c r="J40" s="82"/>
    </row>
    <row r="41" spans="2:20" ht="15" customHeight="1" x14ac:dyDescent="0.25">
      <c r="B41" s="74">
        <v>2036</v>
      </c>
      <c r="C41" s="211">
        <v>1076.4084354059628</v>
      </c>
      <c r="D41" s="97">
        <v>4635.7707139053891</v>
      </c>
      <c r="E41" s="97">
        <v>1624.0343654649762</v>
      </c>
      <c r="F41" s="97">
        <v>6386.3018836985102</v>
      </c>
      <c r="G41" s="88">
        <v>2846.6232118919729</v>
      </c>
      <c r="H41" s="88">
        <v>1345.854734190377</v>
      </c>
      <c r="I41" s="82"/>
      <c r="J41" s="82"/>
    </row>
    <row r="42" spans="2:20" ht="15" customHeight="1" x14ac:dyDescent="0.25">
      <c r="B42" s="73">
        <v>2037</v>
      </c>
      <c r="C42" s="210">
        <v>1079.2637260714537</v>
      </c>
      <c r="D42" s="95">
        <v>4640.4064846192932</v>
      </c>
      <c r="E42" s="95">
        <v>1625.6583998304411</v>
      </c>
      <c r="F42" s="95">
        <v>6389.4950346403584</v>
      </c>
      <c r="G42" s="86">
        <v>2834.3312700465285</v>
      </c>
      <c r="H42" s="86">
        <v>1346.9359774768282</v>
      </c>
      <c r="I42" s="82"/>
      <c r="J42" s="82"/>
    </row>
    <row r="43" spans="2:20" ht="15" customHeight="1" x14ac:dyDescent="0.25">
      <c r="B43" s="74">
        <v>2038</v>
      </c>
      <c r="C43" s="211">
        <v>1082.1267647473428</v>
      </c>
      <c r="D43" s="97">
        <v>4645.0468911039125</v>
      </c>
      <c r="E43" s="97">
        <v>1627.2840582302717</v>
      </c>
      <c r="F43" s="97">
        <v>6392.0508326542149</v>
      </c>
      <c r="G43" s="88">
        <v>2822.4441059542182</v>
      </c>
      <c r="H43" s="88">
        <v>1347.8286214021625</v>
      </c>
      <c r="I43" s="82"/>
      <c r="J43" s="82"/>
    </row>
    <row r="44" spans="2:20" ht="15" customHeight="1" x14ac:dyDescent="0.25">
      <c r="B44" s="73">
        <v>2039</v>
      </c>
      <c r="C44" s="210">
        <v>1084.9975731095544</v>
      </c>
      <c r="D44" s="95">
        <v>4649.6919379950168</v>
      </c>
      <c r="E44" s="95">
        <v>1628.9113422885016</v>
      </c>
      <c r="F44" s="95">
        <v>6393.9684479040088</v>
      </c>
      <c r="G44" s="86">
        <v>2810.6471755563234</v>
      </c>
      <c r="H44" s="86">
        <v>1348.5548345373015</v>
      </c>
      <c r="I44" s="82"/>
      <c r="J44" s="82"/>
    </row>
    <row r="45" spans="2:20" ht="10.35" customHeight="1" x14ac:dyDescent="0.25">
      <c r="B45" s="76"/>
      <c r="C45" s="212"/>
      <c r="D45" s="98"/>
      <c r="E45" s="98"/>
      <c r="F45" s="98"/>
      <c r="G45" s="90"/>
      <c r="H45" s="90"/>
      <c r="I45" s="82"/>
      <c r="J45" s="82"/>
    </row>
    <row r="46" spans="2:20" ht="15" customHeight="1" x14ac:dyDescent="0.25">
      <c r="B46" s="74">
        <v>2040</v>
      </c>
      <c r="C46" s="211">
        <v>1087.876172897026</v>
      </c>
      <c r="D46" s="97">
        <v>4654.3416299330111</v>
      </c>
      <c r="E46" s="97">
        <v>1630.5402536307902</v>
      </c>
      <c r="F46" s="97">
        <v>6395.2472415935899</v>
      </c>
      <c r="G46" s="88">
        <v>2799.547550585522</v>
      </c>
      <c r="H46" s="88">
        <v>1349.0699963711406</v>
      </c>
      <c r="I46" s="82"/>
      <c r="J46" s="82"/>
    </row>
    <row r="47" spans="2:20" ht="15" customHeight="1" x14ac:dyDescent="0.25">
      <c r="B47" s="73">
        <v>2041</v>
      </c>
      <c r="C47" s="210">
        <v>1090.7625859119078</v>
      </c>
      <c r="D47" s="95">
        <v>4658.9959715629439</v>
      </c>
      <c r="E47" s="95">
        <v>1632.1707938844206</v>
      </c>
      <c r="F47" s="95">
        <v>6396.5262910419087</v>
      </c>
      <c r="G47" s="86">
        <v>2788.8562255997558</v>
      </c>
      <c r="H47" s="86">
        <v>1349.4966151199299</v>
      </c>
      <c r="I47" s="82"/>
      <c r="J47" s="82"/>
    </row>
    <row r="48" spans="2:20" ht="15" customHeight="1" x14ac:dyDescent="0.25">
      <c r="B48" s="74">
        <v>2042</v>
      </c>
      <c r="C48" s="211">
        <v>1093.6568340197548</v>
      </c>
      <c r="D48" s="97">
        <v>4663.6549675345059</v>
      </c>
      <c r="E48" s="97">
        <v>1633.8029646783048</v>
      </c>
      <c r="F48" s="97">
        <v>6397.8055963001143</v>
      </c>
      <c r="G48" s="88">
        <v>2778.7781557300641</v>
      </c>
      <c r="H48" s="88">
        <v>1349.8646767788562</v>
      </c>
      <c r="I48" s="82"/>
      <c r="J48" s="82"/>
    </row>
    <row r="49" spans="2:10" ht="15" customHeight="1" x14ac:dyDescent="0.25">
      <c r="B49" s="73">
        <v>2043</v>
      </c>
      <c r="C49" s="210">
        <v>1096.5589391497447</v>
      </c>
      <c r="D49" s="95">
        <v>4668.3186225020399</v>
      </c>
      <c r="E49" s="95">
        <v>1635.4367676429833</v>
      </c>
      <c r="F49" s="95">
        <v>6399.0851574193757</v>
      </c>
      <c r="G49" s="86">
        <v>2769.2150400294959</v>
      </c>
      <c r="H49" s="86">
        <v>1350.1476483768536</v>
      </c>
      <c r="I49" s="82"/>
      <c r="J49" s="82"/>
    </row>
    <row r="50" spans="2:10" ht="15" customHeight="1" x14ac:dyDescent="0.25">
      <c r="B50" s="78"/>
      <c r="C50" s="103"/>
      <c r="D50" s="103"/>
      <c r="E50" s="103"/>
      <c r="F50" s="103"/>
      <c r="G50" s="103"/>
      <c r="H50" s="103"/>
      <c r="I50" s="82"/>
      <c r="J50" s="82"/>
    </row>
    <row r="51" spans="2:10" ht="15" customHeight="1" x14ac:dyDescent="0.25">
      <c r="B51" s="287" t="s">
        <v>5</v>
      </c>
      <c r="C51" s="81"/>
      <c r="D51" s="81"/>
      <c r="E51" s="81"/>
      <c r="F51" s="81"/>
      <c r="G51" s="81"/>
      <c r="H51" s="81"/>
      <c r="I51" s="82"/>
      <c r="J51" s="82"/>
    </row>
    <row r="52" spans="2:10" ht="15" customHeight="1" x14ac:dyDescent="0.25">
      <c r="B52" s="75" t="s">
        <v>139</v>
      </c>
      <c r="C52" s="79">
        <f>RATE(2022-2010,,-C10,C22)</f>
        <v>1.6522204690831933E-3</v>
      </c>
      <c r="D52" s="79">
        <f t="shared" ref="D52:H52" si="0">RATE(2022-2010,,-D10,D22)</f>
        <v>9.9965302233410834E-5</v>
      </c>
      <c r="E52" s="79">
        <f t="shared" si="0"/>
        <v>-7.3771147737805775E-3</v>
      </c>
      <c r="F52" s="79">
        <f t="shared" si="0"/>
        <v>2.026267610387095E-2</v>
      </c>
      <c r="G52" s="79">
        <f t="shared" si="0"/>
        <v>-2.0920894349291504E-2</v>
      </c>
      <c r="H52" s="79">
        <f t="shared" si="0"/>
        <v>-5.9547215648637838E-3</v>
      </c>
      <c r="I52" s="82"/>
      <c r="J52" s="82"/>
    </row>
    <row r="53" spans="2:10" ht="15" customHeight="1" x14ac:dyDescent="0.25">
      <c r="B53" s="77" t="s">
        <v>136</v>
      </c>
      <c r="C53" s="80">
        <f>RATE(2023-2022,,-C22,C25)</f>
        <v>4.2723848647593836E-3</v>
      </c>
      <c r="D53" s="80">
        <f t="shared" ref="D53:H53" si="1">RATE(2023-2022,,-D22,D25)</f>
        <v>-9.6288567003342991E-3</v>
      </c>
      <c r="E53" s="80">
        <f t="shared" si="1"/>
        <v>6.0345036086417066E-3</v>
      </c>
      <c r="F53" s="80">
        <f t="shared" si="1"/>
        <v>2.3103950400957009E-2</v>
      </c>
      <c r="G53" s="80">
        <f t="shared" si="1"/>
        <v>0.12050626190207997</v>
      </c>
      <c r="H53" s="80">
        <f t="shared" si="1"/>
        <v>4.1831926535607612E-2</v>
      </c>
      <c r="I53" s="82"/>
      <c r="J53" s="82"/>
    </row>
    <row r="54" spans="2:10" ht="15" customHeight="1" x14ac:dyDescent="0.25">
      <c r="B54" s="75" t="s">
        <v>137</v>
      </c>
      <c r="C54" s="81">
        <f>RATE(2033-2023,,-C25,C37)</f>
        <v>2.6522884382468759E-3</v>
      </c>
      <c r="D54" s="81">
        <f t="shared" ref="D54:H54" si="2">RATE(2033-2023,,-D25,D37)</f>
        <v>5.0334954929765474E-3</v>
      </c>
      <c r="E54" s="81">
        <f t="shared" si="2"/>
        <v>5.8040635689939959E-3</v>
      </c>
      <c r="F54" s="81">
        <f t="shared" si="2"/>
        <v>6.5568433886238325E-3</v>
      </c>
      <c r="G54" s="81">
        <f t="shared" si="2"/>
        <v>7.6520665608454368E-3</v>
      </c>
      <c r="H54" s="81">
        <f t="shared" si="2"/>
        <v>6.5932390216444274E-3</v>
      </c>
      <c r="I54" s="82"/>
      <c r="J54" s="82"/>
    </row>
    <row r="55" spans="2:10" ht="15" customHeight="1" x14ac:dyDescent="0.25">
      <c r="B55" s="77" t="s">
        <v>138</v>
      </c>
      <c r="C55" s="80">
        <f>RATE(2043-2023,,-C25,C49)</f>
        <v>2.6525700630540736E-3</v>
      </c>
      <c r="D55" s="80">
        <f t="shared" ref="D55:H55" si="3">RATE(2043-2023,,-D25,D49)</f>
        <v>3.0147202252164642E-3</v>
      </c>
      <c r="E55" s="80">
        <f t="shared" si="3"/>
        <v>3.3991566842131241E-3</v>
      </c>
      <c r="F55" s="80">
        <f t="shared" si="3"/>
        <v>3.4787033625089015E-3</v>
      </c>
      <c r="G55" s="80">
        <f t="shared" si="3"/>
        <v>1.7255762788082787E-3</v>
      </c>
      <c r="H55" s="80">
        <f t="shared" si="3"/>
        <v>3.5817415083618277E-3</v>
      </c>
      <c r="I55" s="82"/>
      <c r="J55" s="82"/>
    </row>
    <row r="56" spans="2:10" ht="15" customHeight="1" x14ac:dyDescent="0.25">
      <c r="B56" s="46" t="s">
        <v>58</v>
      </c>
      <c r="C56" s="133"/>
      <c r="D56" s="133"/>
      <c r="E56" s="133"/>
      <c r="F56" s="133"/>
      <c r="G56" s="133"/>
      <c r="H56" s="133"/>
      <c r="I56" s="82"/>
      <c r="J56" s="82"/>
    </row>
    <row r="57" spans="2:10" ht="15" customHeight="1" x14ac:dyDescent="0.25">
      <c r="B57" s="288"/>
      <c r="C57" s="83"/>
      <c r="D57" s="83"/>
      <c r="E57" s="83"/>
      <c r="F57" s="83"/>
      <c r="G57" s="83"/>
      <c r="H57" s="83"/>
      <c r="I57" s="82"/>
      <c r="J57" s="82"/>
    </row>
    <row r="58" spans="2:10" ht="15" customHeight="1" x14ac:dyDescent="0.25">
      <c r="B58" s="2"/>
      <c r="C58" s="2"/>
      <c r="D58" s="2"/>
      <c r="E58" s="2"/>
      <c r="F58" s="2"/>
      <c r="G58" s="2"/>
      <c r="H58" s="2"/>
      <c r="I58" s="2"/>
      <c r="J58" s="82"/>
    </row>
    <row r="59" spans="2:10" ht="15" customHeight="1" x14ac:dyDescent="0.2">
      <c r="B59" s="2"/>
      <c r="C59" s="2"/>
      <c r="D59" s="2"/>
      <c r="E59" s="2"/>
      <c r="F59" s="2"/>
      <c r="G59" s="2"/>
      <c r="H59" s="2"/>
      <c r="I59" s="2"/>
      <c r="J59" s="2"/>
    </row>
    <row r="60" spans="2:10" ht="15" customHeight="1" x14ac:dyDescent="0.2">
      <c r="B60" s="2"/>
      <c r="C60" s="2"/>
      <c r="D60" s="2"/>
      <c r="E60" s="2"/>
      <c r="F60" s="2"/>
      <c r="G60" s="2"/>
      <c r="H60" s="2"/>
      <c r="I60" s="2"/>
      <c r="J60" s="2"/>
    </row>
    <row r="61" spans="2:10" ht="15" customHeight="1" x14ac:dyDescent="0.2">
      <c r="B61" s="2"/>
      <c r="C61" s="2"/>
      <c r="D61" s="2"/>
      <c r="E61" s="2"/>
      <c r="F61" s="2"/>
      <c r="G61" s="2"/>
      <c r="H61" s="2"/>
      <c r="I61" s="2"/>
      <c r="J61" s="2"/>
    </row>
    <row r="62" spans="2:10" ht="15" customHeight="1" x14ac:dyDescent="0.2">
      <c r="B62" s="2"/>
      <c r="C62" s="2"/>
      <c r="D62" s="2"/>
      <c r="E62" s="2"/>
      <c r="F62" s="2"/>
      <c r="G62" s="2"/>
      <c r="H62" s="2"/>
      <c r="I62" s="2"/>
      <c r="J62" s="2"/>
    </row>
    <row r="63" spans="2:10" ht="14.25" x14ac:dyDescent="0.2">
      <c r="B63" s="2"/>
      <c r="C63" s="2"/>
      <c r="D63" s="2"/>
      <c r="E63" s="2"/>
      <c r="F63" s="2"/>
      <c r="G63" s="2"/>
      <c r="H63" s="2"/>
      <c r="I63" s="2"/>
      <c r="J63" s="2"/>
    </row>
    <row r="64" spans="2:10" x14ac:dyDescent="0.25">
      <c r="B64" s="2"/>
      <c r="C64" s="2"/>
      <c r="D64" s="2"/>
      <c r="E64" s="2"/>
      <c r="F64" s="2"/>
      <c r="G64" s="2"/>
      <c r="H64" s="2"/>
      <c r="I64" s="2"/>
      <c r="J64" s="17"/>
    </row>
    <row r="65" spans="2:10" x14ac:dyDescent="0.25">
      <c r="B65" s="2"/>
      <c r="C65" s="2"/>
      <c r="D65" s="2"/>
      <c r="E65" s="2"/>
      <c r="F65" s="2"/>
      <c r="G65" s="2"/>
      <c r="H65" s="2"/>
      <c r="I65" s="2"/>
      <c r="J65" s="17"/>
    </row>
    <row r="66" spans="2:10" x14ac:dyDescent="0.25">
      <c r="I66" s="17"/>
      <c r="J66" s="17"/>
    </row>
    <row r="67" spans="2:10" x14ac:dyDescent="0.25">
      <c r="I67" s="17"/>
      <c r="J67" s="17"/>
    </row>
    <row r="68" spans="2:10" x14ac:dyDescent="0.25">
      <c r="I68" s="17"/>
      <c r="J68" s="17"/>
    </row>
    <row r="69" spans="2:10" x14ac:dyDescent="0.25">
      <c r="I69" s="17"/>
      <c r="J69" s="17"/>
    </row>
    <row r="70" spans="2:10" x14ac:dyDescent="0.25">
      <c r="I70" s="17"/>
      <c r="J70" s="17"/>
    </row>
    <row r="71" spans="2:10" x14ac:dyDescent="0.25">
      <c r="I71" s="17"/>
      <c r="J71" s="17"/>
    </row>
    <row r="72" spans="2:10" x14ac:dyDescent="0.25">
      <c r="I72" s="17"/>
      <c r="J72" s="17"/>
    </row>
    <row r="73" spans="2:10" x14ac:dyDescent="0.25">
      <c r="I73" s="17"/>
      <c r="J73" s="17"/>
    </row>
    <row r="74" spans="2:10" x14ac:dyDescent="0.25">
      <c r="I74" s="17"/>
      <c r="J74" s="17"/>
    </row>
    <row r="75" spans="2:10" x14ac:dyDescent="0.25">
      <c r="I75" s="17"/>
      <c r="J75" s="17"/>
    </row>
    <row r="76" spans="2:10" x14ac:dyDescent="0.25">
      <c r="I76" s="17"/>
      <c r="J76" s="17"/>
    </row>
    <row r="77" spans="2:10" x14ac:dyDescent="0.25">
      <c r="I77" s="17"/>
      <c r="J77" s="17"/>
    </row>
    <row r="78" spans="2:10" x14ac:dyDescent="0.25">
      <c r="I78" s="17"/>
      <c r="J78" s="17"/>
    </row>
    <row r="79" spans="2:10" x14ac:dyDescent="0.25">
      <c r="I79" s="17"/>
      <c r="J79" s="17"/>
    </row>
    <row r="80" spans="2:10" x14ac:dyDescent="0.25">
      <c r="I80" s="17"/>
      <c r="J80" s="17"/>
    </row>
    <row r="81" spans="9:10" x14ac:dyDescent="0.25">
      <c r="I81" s="17"/>
      <c r="J81" s="17"/>
    </row>
    <row r="82" spans="9:10" x14ac:dyDescent="0.25">
      <c r="I82" s="17"/>
      <c r="J82" s="17"/>
    </row>
    <row r="83" spans="9:10" x14ac:dyDescent="0.25">
      <c r="I83" s="17"/>
      <c r="J83" s="17"/>
    </row>
    <row r="84" spans="9:10" x14ac:dyDescent="0.25">
      <c r="I84" s="17"/>
      <c r="J84" s="17"/>
    </row>
    <row r="85" spans="9:10" x14ac:dyDescent="0.25">
      <c r="I85" s="17"/>
      <c r="J85" s="17"/>
    </row>
    <row r="86" spans="9:10" x14ac:dyDescent="0.25">
      <c r="I86" s="17"/>
      <c r="J86" s="17"/>
    </row>
    <row r="87" spans="9:10" x14ac:dyDescent="0.25">
      <c r="I87" s="17"/>
      <c r="J87" s="17"/>
    </row>
    <row r="88" spans="9:10" x14ac:dyDescent="0.25">
      <c r="I88" s="17"/>
      <c r="J88" s="17"/>
    </row>
    <row r="89" spans="9:10" x14ac:dyDescent="0.25">
      <c r="I89" s="17"/>
      <c r="J89" s="17"/>
    </row>
    <row r="90" spans="9:10" x14ac:dyDescent="0.25">
      <c r="I90" s="17"/>
      <c r="J90" s="17"/>
    </row>
    <row r="91" spans="9:10" x14ac:dyDescent="0.25">
      <c r="I91" s="17"/>
      <c r="J91" s="17"/>
    </row>
    <row r="92" spans="9:10" x14ac:dyDescent="0.25">
      <c r="I92" s="17"/>
      <c r="J92" s="17"/>
    </row>
    <row r="93" spans="9:10" x14ac:dyDescent="0.25">
      <c r="I93" s="17"/>
      <c r="J93" s="17"/>
    </row>
  </sheetData>
  <printOptions horizontalCentered="1"/>
  <pageMargins left="0.7" right="0.7" top="0.75" bottom="0.75" header="0.3" footer="0.3"/>
  <pageSetup scale="8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B1:P62"/>
  <sheetViews>
    <sheetView showGridLines="0" zoomScale="70" zoomScaleNormal="70" workbookViewId="0">
      <pane ySplit="8" topLeftCell="A9" activePane="bottomLeft" state="frozen"/>
      <selection sqref="A1:XFD1048576"/>
      <selection pane="bottomLeft" activeCell="K1" sqref="K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8" width="12.5703125" style="19" customWidth="1"/>
    <col min="9" max="10" width="9.140625" style="19"/>
    <col min="11" max="16384" width="9.140625" style="2"/>
  </cols>
  <sheetData>
    <row r="1" spans="2:11" ht="18.75" x14ac:dyDescent="0.3">
      <c r="B1" s="21" t="s">
        <v>79</v>
      </c>
      <c r="C1" s="21"/>
      <c r="D1" s="21"/>
      <c r="E1" s="21"/>
      <c r="F1" s="21"/>
      <c r="G1" s="21"/>
      <c r="H1" s="21"/>
    </row>
    <row r="2" spans="2:11" ht="10.9" customHeight="1" x14ac:dyDescent="0.25">
      <c r="B2" s="8"/>
      <c r="C2" s="8"/>
      <c r="D2" s="8"/>
      <c r="E2" s="8"/>
      <c r="F2" s="7"/>
      <c r="G2" s="7"/>
      <c r="H2" s="7"/>
      <c r="K2" s="314"/>
    </row>
    <row r="3" spans="2:11" ht="20.45" customHeight="1" x14ac:dyDescent="0.35">
      <c r="B3" s="22" t="s">
        <v>68</v>
      </c>
      <c r="C3" s="22"/>
      <c r="D3" s="22"/>
      <c r="E3" s="22"/>
      <c r="F3" s="22"/>
      <c r="G3" s="22"/>
      <c r="H3" s="22"/>
      <c r="K3" s="310"/>
    </row>
    <row r="4" spans="2:11" ht="34.15" customHeight="1" x14ac:dyDescent="0.35">
      <c r="B4" s="22" t="s">
        <v>80</v>
      </c>
      <c r="C4" s="22"/>
      <c r="D4" s="22"/>
      <c r="E4" s="22"/>
      <c r="F4" s="22"/>
      <c r="G4" s="22"/>
      <c r="H4" s="22"/>
    </row>
    <row r="5" spans="2:11" ht="24" customHeight="1" x14ac:dyDescent="0.35">
      <c r="B5" s="29"/>
      <c r="C5" s="33"/>
      <c r="D5" s="33"/>
      <c r="E5" s="33"/>
      <c r="F5" s="33"/>
      <c r="G5" s="33"/>
      <c r="H5" s="33"/>
    </row>
    <row r="6" spans="2:11" ht="18" customHeight="1" x14ac:dyDescent="0.25">
      <c r="B6" s="308"/>
      <c r="C6" s="291" t="s">
        <v>81</v>
      </c>
      <c r="D6" s="291"/>
      <c r="E6" s="291"/>
      <c r="F6" s="291"/>
      <c r="G6" s="291"/>
      <c r="H6" s="291"/>
      <c r="I6" s="83"/>
      <c r="J6" s="83"/>
    </row>
    <row r="7" spans="2:11" ht="18" customHeight="1" x14ac:dyDescent="0.25">
      <c r="B7" s="111"/>
      <c r="C7" s="291" t="s">
        <v>12</v>
      </c>
      <c r="D7" s="291"/>
      <c r="E7" s="296" t="s">
        <v>13</v>
      </c>
      <c r="F7" s="296"/>
      <c r="G7" s="291" t="s">
        <v>21</v>
      </c>
      <c r="H7" s="291"/>
      <c r="I7" s="82"/>
      <c r="J7" s="82"/>
    </row>
    <row r="8" spans="2:11" ht="32.1" customHeight="1" x14ac:dyDescent="0.25">
      <c r="B8" s="110" t="s">
        <v>3</v>
      </c>
      <c r="C8" s="92" t="s">
        <v>82</v>
      </c>
      <c r="D8" s="92" t="s">
        <v>140</v>
      </c>
      <c r="E8" s="92" t="s">
        <v>82</v>
      </c>
      <c r="F8" s="92" t="s">
        <v>140</v>
      </c>
      <c r="G8" s="92" t="s">
        <v>82</v>
      </c>
      <c r="H8" s="92" t="s">
        <v>140</v>
      </c>
      <c r="I8" s="82"/>
      <c r="J8" s="82"/>
    </row>
    <row r="9" spans="2:11" ht="15" customHeight="1" x14ac:dyDescent="0.25">
      <c r="B9" s="63" t="s">
        <v>0</v>
      </c>
      <c r="C9" s="75"/>
      <c r="D9" s="75"/>
      <c r="E9" s="75"/>
      <c r="F9" s="75"/>
      <c r="G9" s="75"/>
      <c r="H9" s="84"/>
      <c r="I9" s="82"/>
      <c r="J9" s="82"/>
    </row>
    <row r="10" spans="2:11" ht="15" customHeight="1" x14ac:dyDescent="0.25">
      <c r="B10" s="74">
        <v>2010</v>
      </c>
      <c r="C10" s="204">
        <v>12.618765831898141</v>
      </c>
      <c r="D10" s="205">
        <v>16.697510118054073</v>
      </c>
      <c r="E10" s="205">
        <v>12.835096495606976</v>
      </c>
      <c r="F10" s="205">
        <v>16.983766977605224</v>
      </c>
      <c r="G10" s="206">
        <v>12.688735155203293</v>
      </c>
      <c r="H10" s="206">
        <v>16.790095518195809</v>
      </c>
      <c r="I10" s="82"/>
      <c r="J10" s="82"/>
    </row>
    <row r="11" spans="2:11" ht="15" customHeight="1" x14ac:dyDescent="0.25">
      <c r="B11" s="73">
        <v>2011</v>
      </c>
      <c r="C11" s="201">
        <v>13.618412827706065</v>
      </c>
      <c r="D11" s="202">
        <v>17.561698910304109</v>
      </c>
      <c r="E11" s="202">
        <v>14.08772101692279</v>
      </c>
      <c r="F11" s="202">
        <v>18.166899963164003</v>
      </c>
      <c r="G11" s="203">
        <v>13.771829596554259</v>
      </c>
      <c r="H11" s="203">
        <v>17.759538345515118</v>
      </c>
      <c r="I11" s="82"/>
      <c r="J11" s="82"/>
    </row>
    <row r="12" spans="2:11" ht="15" customHeight="1" x14ac:dyDescent="0.25">
      <c r="B12" s="74">
        <v>2012</v>
      </c>
      <c r="C12" s="204">
        <v>14.083515389507479</v>
      </c>
      <c r="D12" s="205">
        <v>17.730722902594991</v>
      </c>
      <c r="E12" s="205">
        <v>14.739332801453346</v>
      </c>
      <c r="F12" s="196">
        <v>18.556379478055913</v>
      </c>
      <c r="G12" s="206">
        <v>14.296867872684157</v>
      </c>
      <c r="H12" s="206">
        <v>17.99932727126026</v>
      </c>
      <c r="I12" s="82"/>
      <c r="J12" s="82"/>
    </row>
    <row r="13" spans="2:11" ht="15" customHeight="1" x14ac:dyDescent="0.25">
      <c r="B13" s="73">
        <v>2013</v>
      </c>
      <c r="C13" s="201">
        <v>14.415631023019179</v>
      </c>
      <c r="D13" s="202">
        <v>17.855981704268554</v>
      </c>
      <c r="E13" s="202">
        <v>14.800429204478782</v>
      </c>
      <c r="F13" s="195">
        <v>18.332615706510698</v>
      </c>
      <c r="G13" s="203">
        <v>14.541498726403773</v>
      </c>
      <c r="H13" s="203">
        <v>18.011888261893734</v>
      </c>
      <c r="I13" s="82"/>
      <c r="J13" s="82"/>
    </row>
    <row r="14" spans="2:11" ht="15" customHeight="1" x14ac:dyDescent="0.25">
      <c r="B14" s="74">
        <v>2014</v>
      </c>
      <c r="C14" s="204">
        <v>15.113988043811066</v>
      </c>
      <c r="D14" s="205">
        <v>18.421180617688812</v>
      </c>
      <c r="E14" s="205">
        <v>14.935017097319761</v>
      </c>
      <c r="F14" s="196">
        <v>18.203049953354871</v>
      </c>
      <c r="G14" s="206">
        <v>15.055670245153498</v>
      </c>
      <c r="H14" s="206">
        <v>18.35010191237404</v>
      </c>
      <c r="I14" s="82"/>
      <c r="J14" s="82"/>
    </row>
    <row r="15" spans="2:11" ht="15" customHeight="1" x14ac:dyDescent="0.25">
      <c r="B15" s="73">
        <v>2015</v>
      </c>
      <c r="C15" s="201">
        <v>14.788923812077236</v>
      </c>
      <c r="D15" s="202">
        <v>17.969335576153089</v>
      </c>
      <c r="E15" s="202">
        <v>14.160529135116315</v>
      </c>
      <c r="F15" s="195">
        <v>17.205804335839051</v>
      </c>
      <c r="G15" s="203">
        <v>14.589252143452336</v>
      </c>
      <c r="H15" s="203">
        <v>17.72672379018654</v>
      </c>
      <c r="I15" s="82"/>
      <c r="J15" s="82"/>
    </row>
    <row r="16" spans="2:11" ht="15" customHeight="1" x14ac:dyDescent="0.25">
      <c r="B16" s="74">
        <v>2016</v>
      </c>
      <c r="C16" s="204">
        <v>13.955895835763915</v>
      </c>
      <c r="D16" s="205">
        <v>16.803409243082545</v>
      </c>
      <c r="E16" s="205">
        <v>12.876899340322378</v>
      </c>
      <c r="F16" s="196">
        <v>15.504259777730073</v>
      </c>
      <c r="G16" s="206">
        <v>13.623976281806016</v>
      </c>
      <c r="H16" s="206">
        <v>16.40376595492879</v>
      </c>
      <c r="I16" s="82"/>
      <c r="J16" s="82"/>
    </row>
    <row r="17" spans="2:16" ht="15" customHeight="1" x14ac:dyDescent="0.25">
      <c r="B17" s="77">
        <v>2017</v>
      </c>
      <c r="C17" s="201">
        <v>13.908220715384035</v>
      </c>
      <c r="D17" s="202">
        <v>16.408533077946146</v>
      </c>
      <c r="E17" s="202">
        <v>12.900246062502369</v>
      </c>
      <c r="F17" s="195">
        <v>15.219354300475549</v>
      </c>
      <c r="G17" s="203">
        <v>13.600551210227929</v>
      </c>
      <c r="H17" s="203">
        <v>16.045553128480346</v>
      </c>
      <c r="I17" s="82"/>
      <c r="J17" s="82"/>
    </row>
    <row r="18" spans="2:16" ht="15" customHeight="1" x14ac:dyDescent="0.25">
      <c r="B18" s="75">
        <v>2018</v>
      </c>
      <c r="C18" s="204">
        <v>13.915362915650936</v>
      </c>
      <c r="D18" s="205">
        <v>16.029706553504454</v>
      </c>
      <c r="E18" s="205">
        <v>13.583325072388213</v>
      </c>
      <c r="F18" s="196">
        <v>15.647219657867778</v>
      </c>
      <c r="G18" s="206">
        <v>13.815185791415747</v>
      </c>
      <c r="H18" s="206">
        <v>15.914308204600596</v>
      </c>
      <c r="I18" s="82"/>
      <c r="J18" s="82"/>
    </row>
    <row r="19" spans="2:16" ht="15" customHeight="1" x14ac:dyDescent="0.25">
      <c r="B19" s="77">
        <v>2019</v>
      </c>
      <c r="C19" s="201">
        <v>14.122572847544859</v>
      </c>
      <c r="D19" s="202">
        <v>15.971862651921908</v>
      </c>
      <c r="E19" s="202">
        <v>13.465120756800509</v>
      </c>
      <c r="F19" s="195">
        <v>15.228321819253331</v>
      </c>
      <c r="G19" s="203">
        <v>13.924902248759174</v>
      </c>
      <c r="H19" s="203">
        <v>15.748307943568824</v>
      </c>
      <c r="I19" s="82"/>
      <c r="J19" s="82"/>
    </row>
    <row r="20" spans="2:16" ht="15" customHeight="1" x14ac:dyDescent="0.25">
      <c r="B20" s="346">
        <v>2020</v>
      </c>
      <c r="C20" s="362">
        <v>13.457575163179571</v>
      </c>
      <c r="D20" s="348">
        <v>15.00203496241101</v>
      </c>
      <c r="E20" s="348">
        <v>13.477684691422345</v>
      </c>
      <c r="F20" s="361">
        <v>15.024454103299714</v>
      </c>
      <c r="G20" s="383">
        <v>13.462679687951612</v>
      </c>
      <c r="H20" s="383">
        <v>15.007725308418227</v>
      </c>
      <c r="I20" s="82"/>
      <c r="J20" s="82"/>
    </row>
    <row r="21" spans="2:16" ht="15" customHeight="1" x14ac:dyDescent="0.25">
      <c r="B21" s="77">
        <v>2021</v>
      </c>
      <c r="C21" s="201">
        <v>11.734678204572038</v>
      </c>
      <c r="D21" s="202">
        <v>12.663472756101623</v>
      </c>
      <c r="E21" s="202">
        <v>12.843281070045048</v>
      </c>
      <c r="F21" s="195">
        <v>13.859822650362071</v>
      </c>
      <c r="G21" s="203">
        <v>11.930185085659378</v>
      </c>
      <c r="H21" s="203">
        <v>12.874453919719327</v>
      </c>
      <c r="I21" s="82"/>
      <c r="J21" s="82"/>
    </row>
    <row r="22" spans="2:16" ht="15" customHeight="1" x14ac:dyDescent="0.25">
      <c r="B22" s="75" t="s">
        <v>135</v>
      </c>
      <c r="C22" s="204">
        <v>15.582050520587586</v>
      </c>
      <c r="D22" s="205">
        <v>15.582050520587586</v>
      </c>
      <c r="E22" s="205">
        <v>15.327985006496309</v>
      </c>
      <c r="F22" s="196">
        <v>15.327986782531738</v>
      </c>
      <c r="G22" s="206">
        <v>15.518479407074516</v>
      </c>
      <c r="H22" s="206">
        <v>15.518479407074516</v>
      </c>
      <c r="I22" s="82"/>
      <c r="J22" s="82"/>
    </row>
    <row r="23" spans="2:16" ht="10.35" customHeight="1" x14ac:dyDescent="0.25">
      <c r="B23" s="76"/>
      <c r="C23" s="207"/>
      <c r="D23" s="208"/>
      <c r="E23" s="208"/>
      <c r="F23" s="197"/>
      <c r="G23" s="209"/>
      <c r="H23" s="209"/>
      <c r="I23" s="82"/>
      <c r="J23" s="82"/>
    </row>
    <row r="24" spans="2:16" ht="15" customHeight="1" x14ac:dyDescent="0.25">
      <c r="B24" s="63" t="s">
        <v>4</v>
      </c>
      <c r="C24" s="204"/>
      <c r="D24" s="205"/>
      <c r="E24" s="205"/>
      <c r="F24" s="196"/>
      <c r="G24" s="204"/>
      <c r="H24" s="204"/>
      <c r="I24" s="82"/>
      <c r="J24" s="82"/>
    </row>
    <row r="25" spans="2:16" ht="15" customHeight="1" x14ac:dyDescent="0.25">
      <c r="B25" s="77">
        <v>2023</v>
      </c>
      <c r="C25" s="201">
        <v>15.658297900099353</v>
      </c>
      <c r="D25" s="202">
        <v>14.89318448011942</v>
      </c>
      <c r="E25" s="202">
        <v>15.629805447403097</v>
      </c>
      <c r="F25" s="195">
        <v>14.866085980311784</v>
      </c>
      <c r="G25" s="203">
        <v>15.650251063956016</v>
      </c>
      <c r="H25" s="203">
        <v>14.885530837563337</v>
      </c>
      <c r="I25" s="82"/>
      <c r="J25" s="82"/>
      <c r="K25" s="388"/>
      <c r="L25" s="388"/>
      <c r="M25" s="388"/>
      <c r="N25" s="388"/>
      <c r="O25" s="388"/>
      <c r="P25" s="388"/>
    </row>
    <row r="26" spans="2:16" ht="15" customHeight="1" x14ac:dyDescent="0.25">
      <c r="B26" s="75">
        <v>2024</v>
      </c>
      <c r="C26" s="204">
        <v>16.032437730748136</v>
      </c>
      <c r="D26" s="205">
        <v>14.878145215420894</v>
      </c>
      <c r="E26" s="205">
        <v>15.598040477912766</v>
      </c>
      <c r="F26" s="196">
        <v>14.475025076878026</v>
      </c>
      <c r="G26" s="206">
        <v>15.897739545437442</v>
      </c>
      <c r="H26" s="206">
        <v>14.753144938172808</v>
      </c>
      <c r="I26" s="82"/>
      <c r="J26" s="82"/>
      <c r="K26" s="388"/>
      <c r="L26" s="388"/>
      <c r="M26" s="388"/>
      <c r="N26" s="388"/>
      <c r="O26" s="388"/>
      <c r="P26" s="388"/>
    </row>
    <row r="27" spans="2:16" ht="10.35" customHeight="1" x14ac:dyDescent="0.25">
      <c r="B27" s="75"/>
      <c r="C27" s="204"/>
      <c r="D27" s="205"/>
      <c r="E27" s="205"/>
      <c r="F27" s="196"/>
      <c r="G27" s="206"/>
      <c r="H27" s="206"/>
      <c r="I27" s="82"/>
      <c r="J27" s="82"/>
      <c r="K27" s="388"/>
      <c r="L27" s="388"/>
      <c r="M27" s="388"/>
      <c r="N27" s="388"/>
      <c r="O27" s="388"/>
      <c r="P27" s="388"/>
    </row>
    <row r="28" spans="2:16" ht="15" customHeight="1" x14ac:dyDescent="0.25">
      <c r="B28" s="77">
        <v>2025</v>
      </c>
      <c r="C28" s="201">
        <v>16.215947400583413</v>
      </c>
      <c r="D28" s="202">
        <v>14.725797824901404</v>
      </c>
      <c r="E28" s="202">
        <v>15.839367555251153</v>
      </c>
      <c r="F28" s="195">
        <v>14.383825104824327</v>
      </c>
      <c r="G28" s="203">
        <v>16.095925404770206</v>
      </c>
      <c r="H28" s="203">
        <v>14.616805140032257</v>
      </c>
      <c r="I28" s="82"/>
      <c r="J28" s="82"/>
      <c r="K28" s="388"/>
      <c r="L28" s="388"/>
      <c r="M28" s="388"/>
      <c r="N28" s="388"/>
      <c r="O28" s="388"/>
      <c r="P28" s="388"/>
    </row>
    <row r="29" spans="2:16" ht="15" customHeight="1" x14ac:dyDescent="0.25">
      <c r="B29" s="75">
        <v>2026</v>
      </c>
      <c r="C29" s="204">
        <v>16.369245819578779</v>
      </c>
      <c r="D29" s="205">
        <v>14.556615020165928</v>
      </c>
      <c r="E29" s="205">
        <v>16.063706638255209</v>
      </c>
      <c r="F29" s="196">
        <v>14.284911046070267</v>
      </c>
      <c r="G29" s="206">
        <v>16.2706198448838</v>
      </c>
      <c r="H29" s="206">
        <v>14.46891028651801</v>
      </c>
      <c r="I29" s="82"/>
      <c r="J29" s="82"/>
      <c r="K29" s="388"/>
      <c r="L29" s="388"/>
      <c r="M29" s="388"/>
      <c r="N29" s="388"/>
      <c r="O29" s="388"/>
      <c r="P29" s="388"/>
    </row>
    <row r="30" spans="2:16" ht="15" customHeight="1" x14ac:dyDescent="0.25">
      <c r="B30" s="77">
        <v>2027</v>
      </c>
      <c r="C30" s="201">
        <v>16.560823489567017</v>
      </c>
      <c r="D30" s="202">
        <v>14.410673218439902</v>
      </c>
      <c r="E30" s="202">
        <v>16.312053995375003</v>
      </c>
      <c r="F30" s="195">
        <v>14.194203991969195</v>
      </c>
      <c r="G30" s="203">
        <v>16.479999634353749</v>
      </c>
      <c r="H30" s="203">
        <v>14.340343010134337</v>
      </c>
      <c r="I30" s="82"/>
      <c r="J30" s="82"/>
      <c r="K30" s="388"/>
      <c r="L30" s="388"/>
      <c r="M30" s="388"/>
      <c r="N30" s="388"/>
      <c r="O30" s="388"/>
      <c r="P30" s="388"/>
    </row>
    <row r="31" spans="2:16" ht="15" customHeight="1" x14ac:dyDescent="0.25">
      <c r="B31" s="75">
        <v>2028</v>
      </c>
      <c r="C31" s="204">
        <v>16.734693131670795</v>
      </c>
      <c r="D31" s="205">
        <v>14.257356354138324</v>
      </c>
      <c r="E31" s="205">
        <v>16.557521248921642</v>
      </c>
      <c r="F31" s="196">
        <v>14.106413920018371</v>
      </c>
      <c r="G31" s="206">
        <v>16.676900541070257</v>
      </c>
      <c r="H31" s="206">
        <v>14.208119146599612</v>
      </c>
      <c r="I31" s="82"/>
      <c r="J31" s="82"/>
      <c r="K31" s="388"/>
      <c r="L31" s="388"/>
      <c r="M31" s="388"/>
      <c r="N31" s="388"/>
      <c r="O31" s="388"/>
      <c r="P31" s="388"/>
    </row>
    <row r="32" spans="2:16" ht="15" customHeight="1" x14ac:dyDescent="0.25">
      <c r="B32" s="77">
        <v>2029</v>
      </c>
      <c r="C32" s="201">
        <v>16.899966974101861</v>
      </c>
      <c r="D32" s="202">
        <v>14.107272008041729</v>
      </c>
      <c r="E32" s="202">
        <v>16.794348992178282</v>
      </c>
      <c r="F32" s="195">
        <v>14.019108868415723</v>
      </c>
      <c r="G32" s="203">
        <v>16.865466349835319</v>
      </c>
      <c r="H32" s="203">
        <v>14.07847256176345</v>
      </c>
      <c r="I32" s="82"/>
      <c r="J32" s="82"/>
      <c r="K32" s="388"/>
      <c r="L32" s="388"/>
      <c r="M32" s="388"/>
      <c r="N32" s="388"/>
      <c r="O32" s="388"/>
      <c r="P32" s="388"/>
    </row>
    <row r="33" spans="2:16" ht="10.35" customHeight="1" x14ac:dyDescent="0.25">
      <c r="B33" s="78"/>
      <c r="C33" s="207"/>
      <c r="D33" s="208"/>
      <c r="E33" s="208"/>
      <c r="F33" s="197"/>
      <c r="G33" s="209"/>
      <c r="H33" s="209"/>
      <c r="I33" s="82"/>
      <c r="J33" s="82"/>
      <c r="K33" s="388"/>
      <c r="L33" s="388"/>
      <c r="M33" s="388"/>
      <c r="N33" s="388"/>
      <c r="O33" s="388"/>
      <c r="P33" s="388"/>
    </row>
    <row r="34" spans="2:16" ht="15" customHeight="1" x14ac:dyDescent="0.25">
      <c r="B34" s="75">
        <v>2030</v>
      </c>
      <c r="C34" s="204">
        <v>17.069233472204932</v>
      </c>
      <c r="D34" s="205">
        <v>13.95888730412527</v>
      </c>
      <c r="E34" s="205">
        <v>17.03819986154312</v>
      </c>
      <c r="F34" s="196">
        <v>13.933510235084936</v>
      </c>
      <c r="G34" s="206">
        <v>17.05908920571639</v>
      </c>
      <c r="H34" s="206">
        <v>13.950591520197586</v>
      </c>
      <c r="I34" s="82"/>
      <c r="J34" s="82"/>
      <c r="K34" s="388"/>
      <c r="L34" s="388"/>
      <c r="M34" s="388"/>
      <c r="N34" s="388"/>
      <c r="O34" s="388"/>
      <c r="P34" s="388"/>
    </row>
    <row r="35" spans="2:16" ht="15" customHeight="1" x14ac:dyDescent="0.25">
      <c r="B35" s="77">
        <v>2031</v>
      </c>
      <c r="C35" s="201">
        <v>17.245263806066134</v>
      </c>
      <c r="D35" s="202">
        <v>13.815104255810706</v>
      </c>
      <c r="E35" s="202">
        <v>17.292813720259115</v>
      </c>
      <c r="F35" s="195">
        <v>13.853197886074181</v>
      </c>
      <c r="G35" s="203">
        <v>17.260787734810126</v>
      </c>
      <c r="H35" s="203">
        <v>13.827540406192041</v>
      </c>
      <c r="I35" s="82"/>
      <c r="J35" s="82"/>
      <c r="K35" s="388"/>
      <c r="L35" s="388"/>
      <c r="M35" s="388"/>
      <c r="N35" s="388"/>
      <c r="O35" s="388"/>
      <c r="P35" s="388"/>
    </row>
    <row r="36" spans="2:16" ht="15" customHeight="1" x14ac:dyDescent="0.25">
      <c r="B36" s="75">
        <v>2032</v>
      </c>
      <c r="C36" s="204">
        <v>17.433714594437383</v>
      </c>
      <c r="D36" s="205">
        <v>13.66990412590339</v>
      </c>
      <c r="E36" s="205">
        <v>17.545516699491724</v>
      </c>
      <c r="F36" s="196">
        <v>13.76399241269684</v>
      </c>
      <c r="G36" s="206">
        <v>17.470112223398957</v>
      </c>
      <c r="H36" s="206">
        <v>13.698443775076818</v>
      </c>
      <c r="I36" s="82"/>
      <c r="J36" s="82"/>
      <c r="K36" s="388"/>
      <c r="L36" s="388"/>
      <c r="M36" s="388"/>
      <c r="N36" s="388"/>
      <c r="O36" s="388"/>
      <c r="P36" s="388"/>
    </row>
    <row r="37" spans="2:16" ht="15" customHeight="1" x14ac:dyDescent="0.25">
      <c r="B37" s="77">
        <v>2033</v>
      </c>
      <c r="C37" s="201">
        <v>17.627432884216791</v>
      </c>
      <c r="D37" s="202">
        <v>13.527888615270031</v>
      </c>
      <c r="E37" s="202">
        <v>17.803995238131144</v>
      </c>
      <c r="F37" s="195">
        <v>13.675669897262569</v>
      </c>
      <c r="G37" s="203">
        <v>17.684722921135318</v>
      </c>
      <c r="H37" s="203">
        <v>13.571854928645843</v>
      </c>
      <c r="I37" s="82"/>
      <c r="J37" s="82"/>
    </row>
    <row r="38" spans="2:16" ht="15" customHeight="1" x14ac:dyDescent="0.25">
      <c r="B38" s="75">
        <v>2034</v>
      </c>
      <c r="C38" s="204">
        <v>17.804901254689167</v>
      </c>
      <c r="D38" s="205">
        <v>13.381816166530694</v>
      </c>
      <c r="E38" s="205">
        <v>18.061067993745635</v>
      </c>
      <c r="F38" s="196">
        <v>13.58744902738678</v>
      </c>
      <c r="G38" s="206">
        <v>17.887720401311221</v>
      </c>
      <c r="H38" s="206">
        <v>13.444061420200573</v>
      </c>
      <c r="I38" s="82"/>
      <c r="J38" s="82"/>
    </row>
    <row r="39" spans="2:16" ht="10.35" customHeight="1" x14ac:dyDescent="0.25">
      <c r="B39" s="75"/>
      <c r="C39" s="204"/>
      <c r="D39" s="205"/>
      <c r="E39" s="205"/>
      <c r="F39" s="196"/>
      <c r="G39" s="206"/>
      <c r="H39" s="206"/>
      <c r="I39" s="82"/>
      <c r="J39" s="82"/>
    </row>
    <row r="40" spans="2:16" ht="15" customHeight="1" x14ac:dyDescent="0.25">
      <c r="B40" s="77">
        <v>2035</v>
      </c>
      <c r="C40" s="201">
        <v>17.980481931945828</v>
      </c>
      <c r="D40" s="202">
        <v>13.236337649975255</v>
      </c>
      <c r="E40" s="202">
        <v>18.319458922235135</v>
      </c>
      <c r="F40" s="195">
        <v>13.499313306383726</v>
      </c>
      <c r="G40" s="203">
        <v>18.089833069455896</v>
      </c>
      <c r="H40" s="203">
        <v>13.316836525587734</v>
      </c>
      <c r="I40" s="82"/>
      <c r="J40" s="82"/>
    </row>
    <row r="41" spans="2:16" ht="15" customHeight="1" x14ac:dyDescent="0.25">
      <c r="B41" s="75">
        <v>2036</v>
      </c>
      <c r="C41" s="204">
        <v>18.162169519110012</v>
      </c>
      <c r="D41" s="205">
        <v>13.091171657803002</v>
      </c>
      <c r="E41" s="205">
        <v>18.579812108735982</v>
      </c>
      <c r="F41" s="196">
        <v>13.411747901558105</v>
      </c>
      <c r="G41" s="206">
        <v>18.296626340617582</v>
      </c>
      <c r="H41" s="206">
        <v>13.188087245396549</v>
      </c>
      <c r="I41" s="82"/>
      <c r="J41" s="82"/>
    </row>
    <row r="42" spans="2:16" ht="15" customHeight="1" x14ac:dyDescent="0.25">
      <c r="B42" s="77">
        <v>2037</v>
      </c>
      <c r="C42" s="201">
        <v>18.349431893767651</v>
      </c>
      <c r="D42" s="202">
        <v>12.947197573043963</v>
      </c>
      <c r="E42" s="202">
        <v>18.845279501346475</v>
      </c>
      <c r="F42" s="195">
        <v>13.324410886008623</v>
      </c>
      <c r="G42" s="203">
        <v>18.508565312796975</v>
      </c>
      <c r="H42" s="203">
        <v>13.059480712302705</v>
      </c>
      <c r="I42" s="82"/>
      <c r="J42" s="82"/>
    </row>
    <row r="43" spans="2:16" ht="15" customHeight="1" x14ac:dyDescent="0.25">
      <c r="B43" s="75">
        <v>2038</v>
      </c>
      <c r="C43" s="204">
        <v>18.541848990264221</v>
      </c>
      <c r="D43" s="205">
        <v>12.804637675523962</v>
      </c>
      <c r="E43" s="205">
        <v>19.119466865025402</v>
      </c>
      <c r="F43" s="196">
        <v>13.237288222874813</v>
      </c>
      <c r="G43" s="206">
        <v>18.726519454721586</v>
      </c>
      <c r="H43" s="206">
        <v>12.932167480560604</v>
      </c>
      <c r="I43" s="82"/>
      <c r="J43" s="82"/>
    </row>
    <row r="44" spans="2:16" ht="15" customHeight="1" x14ac:dyDescent="0.25">
      <c r="B44" s="77">
        <v>2039</v>
      </c>
      <c r="C44" s="201">
        <v>18.731789454304948</v>
      </c>
      <c r="D44" s="202">
        <v>12.663758399509909</v>
      </c>
      <c r="E44" s="202">
        <v>19.392969567317319</v>
      </c>
      <c r="F44" s="195">
        <v>13.150464796139714</v>
      </c>
      <c r="G44" s="203">
        <v>18.942254449620272</v>
      </c>
      <c r="H44" s="203">
        <v>12.806044744267787</v>
      </c>
      <c r="I44" s="82"/>
      <c r="J44" s="82"/>
    </row>
    <row r="45" spans="2:16" ht="10.35" customHeight="1" x14ac:dyDescent="0.25">
      <c r="B45" s="78"/>
      <c r="C45" s="207"/>
      <c r="D45" s="208"/>
      <c r="E45" s="208"/>
      <c r="F45" s="197"/>
      <c r="G45" s="209"/>
      <c r="H45" s="209"/>
      <c r="I45" s="82"/>
      <c r="J45" s="82"/>
    </row>
    <row r="46" spans="2:16" ht="15" customHeight="1" x14ac:dyDescent="0.25">
      <c r="B46" s="75">
        <v>2040</v>
      </c>
      <c r="C46" s="204">
        <v>18.922735644593821</v>
      </c>
      <c r="D46" s="205">
        <v>12.523897438881839</v>
      </c>
      <c r="E46" s="205">
        <v>19.673331532514329</v>
      </c>
      <c r="F46" s="196">
        <v>13.064147670771497</v>
      </c>
      <c r="G46" s="206">
        <v>19.160420800668515</v>
      </c>
      <c r="H46" s="206">
        <v>12.681207913082462</v>
      </c>
      <c r="I46" s="82"/>
      <c r="J46" s="82"/>
    </row>
    <row r="47" spans="2:16" ht="15" customHeight="1" x14ac:dyDescent="0.25">
      <c r="B47" s="77">
        <v>2041</v>
      </c>
      <c r="C47" s="201">
        <v>19.130125076597508</v>
      </c>
      <c r="D47" s="202">
        <v>12.388398226945609</v>
      </c>
      <c r="E47" s="202">
        <v>19.967953228225021</v>
      </c>
      <c r="F47" s="195">
        <v>12.978173395445324</v>
      </c>
      <c r="G47" s="203">
        <v>19.393941113089063</v>
      </c>
      <c r="H47" s="203">
        <v>12.559241758058217</v>
      </c>
      <c r="I47" s="82"/>
      <c r="J47" s="82"/>
    </row>
    <row r="48" spans="2:16" ht="15" customHeight="1" x14ac:dyDescent="0.25">
      <c r="B48" s="75">
        <v>2042</v>
      </c>
      <c r="C48" s="204">
        <v>19.351456449534236</v>
      </c>
      <c r="D48" s="205">
        <v>12.259296039972661</v>
      </c>
      <c r="E48" s="205">
        <v>20.267858484439095</v>
      </c>
      <c r="F48" s="196">
        <v>12.892413488856427</v>
      </c>
      <c r="G48" s="206">
        <v>19.638277441997168</v>
      </c>
      <c r="H48" s="206">
        <v>12.440999337926055</v>
      </c>
      <c r="I48" s="82"/>
      <c r="J48" s="82"/>
    </row>
    <row r="49" spans="2:10" ht="15" customHeight="1" x14ac:dyDescent="0.25">
      <c r="B49" s="77">
        <v>2043</v>
      </c>
      <c r="C49" s="201">
        <v>19.571906527533152</v>
      </c>
      <c r="D49" s="202">
        <v>12.131625616815572</v>
      </c>
      <c r="E49" s="202">
        <v>20.568692109803202</v>
      </c>
      <c r="F49" s="195">
        <v>12.80686300014206</v>
      </c>
      <c r="G49" s="203">
        <v>19.881862792680096</v>
      </c>
      <c r="H49" s="203">
        <v>12.323751680827746</v>
      </c>
      <c r="I49" s="82"/>
      <c r="J49" s="82"/>
    </row>
    <row r="50" spans="2:10" ht="10.35" customHeight="1" x14ac:dyDescent="0.25">
      <c r="B50" s="78"/>
      <c r="C50" s="207"/>
      <c r="D50" s="208"/>
      <c r="E50" s="208"/>
      <c r="F50" s="208"/>
      <c r="G50" s="209"/>
      <c r="H50" s="209"/>
      <c r="I50" s="82"/>
      <c r="J50" s="82"/>
    </row>
    <row r="51" spans="2:10" ht="15" customHeight="1" x14ac:dyDescent="0.25">
      <c r="B51" s="287" t="s">
        <v>5</v>
      </c>
      <c r="C51" s="84"/>
      <c r="D51" s="84"/>
      <c r="E51" s="205"/>
      <c r="F51" s="205"/>
      <c r="G51" s="206"/>
      <c r="H51" s="206"/>
      <c r="I51" s="82"/>
      <c r="J51" s="82"/>
    </row>
    <row r="52" spans="2:10" ht="15" customHeight="1" x14ac:dyDescent="0.25">
      <c r="B52" s="75" t="s">
        <v>139</v>
      </c>
      <c r="C52" s="79">
        <f>RATE(2022-2010,,-C10,C22)</f>
        <v>1.7733282374051067E-2</v>
      </c>
      <c r="D52" s="79">
        <f t="shared" ref="D52:H52" si="0">RATE(2022-2010,,-D10,D22)</f>
        <v>-5.7450975646474141E-3</v>
      </c>
      <c r="E52" s="79">
        <f t="shared" si="0"/>
        <v>1.4901343468194274E-2</v>
      </c>
      <c r="F52" s="79">
        <f t="shared" si="0"/>
        <v>-8.5117056619996977E-3</v>
      </c>
      <c r="G52" s="79">
        <f t="shared" si="0"/>
        <v>1.6917925022883827E-2</v>
      </c>
      <c r="H52" s="79">
        <f t="shared" si="0"/>
        <v>-6.5416452039400988E-3</v>
      </c>
      <c r="I52" s="82"/>
      <c r="J52" s="82"/>
    </row>
    <row r="53" spans="2:10" ht="15" customHeight="1" x14ac:dyDescent="0.25">
      <c r="B53" s="77" t="s">
        <v>136</v>
      </c>
      <c r="C53" s="80">
        <f>RATE(2023-2022,,-C22,C25)</f>
        <v>4.8932827814300419E-3</v>
      </c>
      <c r="D53" s="80">
        <f t="shared" ref="D53:H53" si="1">RATE(2023-2022,,-D22,D25)</f>
        <v>-4.4208946669631918E-2</v>
      </c>
      <c r="E53" s="80">
        <f t="shared" si="1"/>
        <v>1.9690810030077052E-2</v>
      </c>
      <c r="F53" s="80">
        <f t="shared" si="1"/>
        <v>-3.0134472894141007E-2</v>
      </c>
      <c r="G53" s="80">
        <f t="shared" si="1"/>
        <v>8.491273753369737E-3</v>
      </c>
      <c r="H53" s="80">
        <f t="shared" si="1"/>
        <v>-4.078676479234368E-2</v>
      </c>
      <c r="I53" s="82"/>
      <c r="J53" s="82"/>
    </row>
    <row r="54" spans="2:10" ht="15" customHeight="1" x14ac:dyDescent="0.25">
      <c r="B54" s="75" t="s">
        <v>137</v>
      </c>
      <c r="C54" s="81">
        <f>RATE(2033-2023,,-C25,C37)</f>
        <v>1.1915974373218787E-2</v>
      </c>
      <c r="D54" s="81">
        <f t="shared" ref="D54:H54" si="2">RATE(2033-2023,,-D25,D37)</f>
        <v>-9.5689546752567405E-3</v>
      </c>
      <c r="E54" s="81">
        <f t="shared" si="2"/>
        <v>1.3109504537984984E-2</v>
      </c>
      <c r="F54" s="81">
        <f t="shared" si="2"/>
        <v>-8.3116829468905199E-3</v>
      </c>
      <c r="G54" s="81">
        <f t="shared" si="2"/>
        <v>1.2296406298415217E-2</v>
      </c>
      <c r="H54" s="81">
        <f t="shared" si="2"/>
        <v>-9.1966000540344636E-3</v>
      </c>
      <c r="I54" s="82"/>
      <c r="J54" s="82"/>
    </row>
    <row r="55" spans="2:10" ht="15" customHeight="1" x14ac:dyDescent="0.25">
      <c r="B55" s="77" t="s">
        <v>138</v>
      </c>
      <c r="C55" s="80">
        <f>RATE(2043-2023,,-C25,C49)</f>
        <v>1.1217155944886051E-2</v>
      </c>
      <c r="D55" s="80">
        <f t="shared" ref="D55:H55" si="3">RATE(2043-2023,,-D25,D49)</f>
        <v>-1.0202000946644621E-2</v>
      </c>
      <c r="E55" s="80">
        <f t="shared" si="3"/>
        <v>1.3824203807777857E-2</v>
      </c>
      <c r="F55" s="80">
        <f t="shared" si="3"/>
        <v>-7.4273454692343806E-3</v>
      </c>
      <c r="G55" s="80">
        <f t="shared" si="3"/>
        <v>1.2037926528727138E-2</v>
      </c>
      <c r="H55" s="80">
        <f t="shared" si="3"/>
        <v>-9.3986155641830101E-3</v>
      </c>
      <c r="I55" s="82"/>
      <c r="J55" s="82"/>
    </row>
    <row r="56" spans="2:10" ht="15" customHeight="1" x14ac:dyDescent="0.25">
      <c r="B56" s="46" t="s">
        <v>58</v>
      </c>
      <c r="C56" s="49"/>
      <c r="D56" s="49"/>
      <c r="E56" s="49"/>
      <c r="F56" s="49"/>
      <c r="G56" s="49"/>
      <c r="H56" s="49"/>
      <c r="I56" s="17"/>
      <c r="J56" s="17"/>
    </row>
    <row r="57" spans="2:10" x14ac:dyDescent="0.25">
      <c r="I57" s="17"/>
      <c r="J57" s="17"/>
    </row>
    <row r="61" spans="2:10" s="6" customFormat="1" x14ac:dyDescent="0.25">
      <c r="B61" s="34"/>
      <c r="C61" s="34"/>
      <c r="D61" s="34"/>
      <c r="E61" s="34"/>
      <c r="F61" s="34"/>
      <c r="G61" s="34"/>
      <c r="H61" s="34"/>
      <c r="I61" s="34"/>
      <c r="J61" s="34"/>
    </row>
    <row r="62" spans="2:10" s="6" customFormat="1" x14ac:dyDescent="0.25">
      <c r="B62" s="34"/>
      <c r="C62" s="34"/>
      <c r="D62" s="34"/>
      <c r="E62" s="34"/>
      <c r="F62" s="34"/>
      <c r="G62" s="34"/>
      <c r="H62" s="34"/>
      <c r="I62" s="34"/>
      <c r="J62" s="34"/>
    </row>
  </sheetData>
  <printOptions horizontalCentered="1"/>
  <pageMargins left="0.7" right="0.7" top="0.75" bottom="0.75" header="0.3" footer="0.3"/>
  <pageSetup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B1:P58"/>
  <sheetViews>
    <sheetView showGridLines="0" zoomScale="70" zoomScaleNormal="70" workbookViewId="0">
      <pane ySplit="8" topLeftCell="A20" activePane="bottomLeft" state="frozen"/>
      <selection sqref="A1:XFD1048576"/>
      <selection pane="bottomLeft" activeCell="M1" sqref="M1"/>
    </sheetView>
  </sheetViews>
  <sheetFormatPr defaultColWidth="9.140625" defaultRowHeight="12.75" x14ac:dyDescent="0.2"/>
  <cols>
    <col min="1" max="1" width="9.140625" style="4"/>
    <col min="2" max="2" width="17.5703125" style="12" customWidth="1"/>
    <col min="3" max="10" width="11.5703125" style="12" customWidth="1"/>
    <col min="11" max="11" width="9.140625" style="12"/>
    <col min="12" max="12" width="10.42578125" style="12" bestFit="1" customWidth="1"/>
    <col min="13" max="16384" width="9.140625" style="4"/>
  </cols>
  <sheetData>
    <row r="1" spans="2:12" ht="18.75" x14ac:dyDescent="0.3">
      <c r="B1" s="31" t="s">
        <v>84</v>
      </c>
      <c r="C1" s="31"/>
      <c r="D1" s="31"/>
      <c r="E1" s="31"/>
      <c r="F1" s="31"/>
      <c r="G1" s="31"/>
      <c r="H1" s="31"/>
      <c r="I1" s="31"/>
      <c r="J1" s="31"/>
    </row>
    <row r="2" spans="2:12" ht="10.9" customHeight="1" x14ac:dyDescent="0.2">
      <c r="B2" s="14"/>
      <c r="C2" s="14"/>
      <c r="D2" s="14"/>
      <c r="E2" s="14"/>
      <c r="F2" s="14"/>
      <c r="G2" s="14"/>
      <c r="H2" s="14"/>
    </row>
    <row r="3" spans="2:12" ht="21" x14ac:dyDescent="0.35">
      <c r="B3" s="15" t="s">
        <v>68</v>
      </c>
      <c r="C3" s="15"/>
      <c r="D3" s="15"/>
      <c r="E3" s="15"/>
      <c r="F3" s="15"/>
      <c r="G3" s="15"/>
      <c r="H3" s="15"/>
      <c r="I3" s="15"/>
      <c r="J3" s="15"/>
    </row>
    <row r="4" spans="2:12" ht="34.15" customHeight="1" x14ac:dyDescent="0.35">
      <c r="B4" s="32" t="s">
        <v>85</v>
      </c>
      <c r="C4" s="15"/>
      <c r="D4" s="15"/>
      <c r="E4" s="15"/>
      <c r="F4" s="15"/>
      <c r="G4" s="15"/>
      <c r="H4" s="15"/>
      <c r="I4" s="15"/>
      <c r="J4" s="15"/>
    </row>
    <row r="5" spans="2:12" ht="24" customHeight="1" x14ac:dyDescent="0.2">
      <c r="B5" s="11"/>
      <c r="C5" s="30"/>
      <c r="F5" s="30"/>
    </row>
    <row r="6" spans="2:12" ht="18" customHeight="1" x14ac:dyDescent="0.25">
      <c r="B6" s="308"/>
      <c r="C6" s="291" t="s">
        <v>81</v>
      </c>
      <c r="D6" s="291"/>
      <c r="E6" s="291"/>
      <c r="F6" s="291"/>
      <c r="G6" s="291"/>
      <c r="H6" s="291"/>
      <c r="I6" s="291"/>
      <c r="J6" s="291"/>
      <c r="K6" s="189"/>
      <c r="L6" s="189"/>
    </row>
    <row r="7" spans="2:12" ht="18" customHeight="1" x14ac:dyDescent="0.25">
      <c r="B7" s="308"/>
      <c r="C7" s="291" t="s">
        <v>29</v>
      </c>
      <c r="D7" s="291"/>
      <c r="E7" s="296" t="s">
        <v>30</v>
      </c>
      <c r="F7" s="296"/>
      <c r="G7" s="291" t="s">
        <v>31</v>
      </c>
      <c r="H7" s="291"/>
      <c r="I7" s="296" t="s">
        <v>32</v>
      </c>
      <c r="J7" s="296"/>
      <c r="K7" s="189"/>
      <c r="L7" s="189"/>
    </row>
    <row r="8" spans="2:12" ht="32.1" customHeight="1" x14ac:dyDescent="0.25">
      <c r="B8" s="110" t="s">
        <v>3</v>
      </c>
      <c r="C8" s="92" t="s">
        <v>82</v>
      </c>
      <c r="D8" s="92" t="s">
        <v>140</v>
      </c>
      <c r="E8" s="92" t="s">
        <v>82</v>
      </c>
      <c r="F8" s="92" t="s">
        <v>140</v>
      </c>
      <c r="G8" s="92" t="s">
        <v>82</v>
      </c>
      <c r="H8" s="92" t="s">
        <v>140</v>
      </c>
      <c r="I8" s="92" t="s">
        <v>82</v>
      </c>
      <c r="J8" s="92" t="s">
        <v>140</v>
      </c>
      <c r="K8" s="189"/>
      <c r="L8" s="189"/>
    </row>
    <row r="9" spans="2:12" ht="15" customHeight="1" x14ac:dyDescent="0.25">
      <c r="B9" s="63" t="s">
        <v>0</v>
      </c>
      <c r="C9" s="193"/>
      <c r="D9" s="193"/>
      <c r="E9" s="194"/>
      <c r="F9" s="193"/>
      <c r="G9" s="193"/>
      <c r="H9" s="193"/>
      <c r="I9" s="194"/>
      <c r="J9" s="194"/>
      <c r="K9" s="189"/>
      <c r="L9" s="189"/>
    </row>
    <row r="10" spans="2:12" ht="15" customHeight="1" x14ac:dyDescent="0.25">
      <c r="B10" s="74">
        <v>2010</v>
      </c>
      <c r="C10" s="196">
        <v>12.734945932270266</v>
      </c>
      <c r="D10" s="196">
        <v>16.851244886246683</v>
      </c>
      <c r="E10" s="196">
        <v>13.332724830053611</v>
      </c>
      <c r="F10" s="196">
        <v>17.642243030090548</v>
      </c>
      <c r="G10" s="196">
        <v>12.500000000000004</v>
      </c>
      <c r="H10" s="196">
        <v>16.540357705353252</v>
      </c>
      <c r="I10" s="196">
        <v>12.835096495606976</v>
      </c>
      <c r="J10" s="196">
        <v>16.983766977605224</v>
      </c>
      <c r="K10" s="189"/>
      <c r="L10" s="189"/>
    </row>
    <row r="11" spans="2:12" ht="15" customHeight="1" x14ac:dyDescent="0.25">
      <c r="B11" s="73">
        <v>2011</v>
      </c>
      <c r="C11" s="195">
        <v>13.481767736438584</v>
      </c>
      <c r="D11" s="195">
        <v>17.385489498285832</v>
      </c>
      <c r="E11" s="195">
        <v>15.131301797301946</v>
      </c>
      <c r="F11" s="195">
        <v>19.512655434744879</v>
      </c>
      <c r="G11" s="195">
        <v>14.069999999999999</v>
      </c>
      <c r="H11" s="195">
        <v>18.1440477260069</v>
      </c>
      <c r="I11" s="195">
        <v>14.08772101692279</v>
      </c>
      <c r="J11" s="195">
        <v>18.166899963164003</v>
      </c>
      <c r="K11" s="189"/>
      <c r="L11" s="189"/>
    </row>
    <row r="12" spans="2:12" ht="15" customHeight="1" x14ac:dyDescent="0.25">
      <c r="B12" s="74">
        <v>2012</v>
      </c>
      <c r="C12" s="196">
        <v>13.947222739157636</v>
      </c>
      <c r="D12" s="196">
        <v>17.559136583662731</v>
      </c>
      <c r="E12" s="196">
        <v>15.78580995658441</v>
      </c>
      <c r="F12" s="196">
        <v>19.873862939981244</v>
      </c>
      <c r="G12" s="196">
        <v>14.947651063918821</v>
      </c>
      <c r="H12" s="196">
        <v>18.818645944427949</v>
      </c>
      <c r="I12" s="196">
        <v>14.739332801453346</v>
      </c>
      <c r="J12" s="196">
        <v>18.556379478055913</v>
      </c>
      <c r="K12" s="189"/>
      <c r="L12" s="189"/>
    </row>
    <row r="13" spans="2:12" ht="15" customHeight="1" x14ac:dyDescent="0.25">
      <c r="B13" s="73">
        <v>2013</v>
      </c>
      <c r="C13" s="195">
        <v>14.446412571743451</v>
      </c>
      <c r="D13" s="195">
        <v>17.894111471803388</v>
      </c>
      <c r="E13" s="195">
        <v>15.797158954337368</v>
      </c>
      <c r="F13" s="195">
        <v>19.567219326105352</v>
      </c>
      <c r="G13" s="195">
        <v>14.295556343834287</v>
      </c>
      <c r="H13" s="195">
        <v>17.707252752033583</v>
      </c>
      <c r="I13" s="195">
        <v>14.800429204478782</v>
      </c>
      <c r="J13" s="195">
        <v>18.332615706510698</v>
      </c>
      <c r="K13" s="189"/>
      <c r="L13" s="189"/>
    </row>
    <row r="14" spans="2:12" ht="15" customHeight="1" x14ac:dyDescent="0.25">
      <c r="B14" s="74">
        <v>2014</v>
      </c>
      <c r="C14" s="196">
        <v>14.836824318799552</v>
      </c>
      <c r="D14" s="196">
        <v>18.083370943895758</v>
      </c>
      <c r="E14" s="196">
        <v>15.760782733024808</v>
      </c>
      <c r="F14" s="196">
        <v>19.209506994451957</v>
      </c>
      <c r="G14" s="196">
        <v>14.145320464908865</v>
      </c>
      <c r="H14" s="196">
        <v>17.240554419931513</v>
      </c>
      <c r="I14" s="196">
        <v>14.935017097319761</v>
      </c>
      <c r="J14" s="196">
        <v>18.203049953354871</v>
      </c>
      <c r="K14" s="189"/>
      <c r="L14" s="189"/>
    </row>
    <row r="15" spans="2:12" ht="15" customHeight="1" x14ac:dyDescent="0.25">
      <c r="B15" s="73">
        <v>2015</v>
      </c>
      <c r="C15" s="195">
        <v>14.635325291090746</v>
      </c>
      <c r="D15" s="195">
        <v>17.782707195976236</v>
      </c>
      <c r="E15" s="195">
        <v>14.377294516922648</v>
      </c>
      <c r="F15" s="195">
        <v>17.46918593059134</v>
      </c>
      <c r="G15" s="195">
        <v>13.197918935716951</v>
      </c>
      <c r="H15" s="195">
        <v>16.036181182317506</v>
      </c>
      <c r="I15" s="195">
        <v>14.160529135116315</v>
      </c>
      <c r="J15" s="195">
        <v>17.205804335839051</v>
      </c>
      <c r="K15" s="189"/>
      <c r="L15" s="189"/>
    </row>
    <row r="16" spans="2:12" ht="15" customHeight="1" x14ac:dyDescent="0.25">
      <c r="B16" s="74">
        <v>2016</v>
      </c>
      <c r="C16" s="196">
        <v>13.827458436016714</v>
      </c>
      <c r="D16" s="196">
        <v>16.648767843237728</v>
      </c>
      <c r="E16" s="196">
        <v>12.718149209261281</v>
      </c>
      <c r="F16" s="196">
        <v>15.313118788997429</v>
      </c>
      <c r="G16" s="196">
        <v>11.694393008462507</v>
      </c>
      <c r="H16" s="196">
        <v>14.080478720394638</v>
      </c>
      <c r="I16" s="196">
        <v>12.876899340322378</v>
      </c>
      <c r="J16" s="196">
        <v>15.504259777730073</v>
      </c>
      <c r="K16" s="189"/>
      <c r="L16" s="189"/>
    </row>
    <row r="17" spans="2:16" ht="15" customHeight="1" x14ac:dyDescent="0.25">
      <c r="B17" s="77">
        <v>2017</v>
      </c>
      <c r="C17" s="195">
        <v>13.575582029536438</v>
      </c>
      <c r="D17" s="195">
        <v>16.016097037346416</v>
      </c>
      <c r="E17" s="195">
        <v>13.398905984673787</v>
      </c>
      <c r="F17" s="195">
        <v>15.807659515291135</v>
      </c>
      <c r="G17" s="195">
        <v>11.357837055907327</v>
      </c>
      <c r="H17" s="195">
        <v>13.399662719874728</v>
      </c>
      <c r="I17" s="195">
        <v>12.900246062502369</v>
      </c>
      <c r="J17" s="195">
        <v>15.219354300475549</v>
      </c>
      <c r="K17" s="189"/>
      <c r="L17" s="189"/>
    </row>
    <row r="18" spans="2:16" ht="15" customHeight="1" x14ac:dyDescent="0.25">
      <c r="B18" s="75">
        <v>2018</v>
      </c>
      <c r="C18" s="196">
        <v>14.383408444810341</v>
      </c>
      <c r="D18" s="196">
        <v>16.568870299826209</v>
      </c>
      <c r="E18" s="196">
        <v>14.128627489661255</v>
      </c>
      <c r="F18" s="196">
        <v>16.275377097785203</v>
      </c>
      <c r="G18" s="196">
        <v>11.726552590760166</v>
      </c>
      <c r="H18" s="196">
        <v>13.508323127019301</v>
      </c>
      <c r="I18" s="196">
        <v>13.583325072388213</v>
      </c>
      <c r="J18" s="196">
        <v>15.647219657867778</v>
      </c>
      <c r="K18" s="189"/>
      <c r="L18" s="189"/>
    </row>
    <row r="19" spans="2:16" ht="15" customHeight="1" x14ac:dyDescent="0.25">
      <c r="B19" s="77">
        <v>2019</v>
      </c>
      <c r="C19" s="195">
        <v>14.04117286412786</v>
      </c>
      <c r="D19" s="195">
        <v>15.879805532877628</v>
      </c>
      <c r="E19" s="195">
        <v>14.199175087422445</v>
      </c>
      <c r="F19" s="195">
        <v>16.058497484323535</v>
      </c>
      <c r="G19" s="195">
        <v>11.633114115936923</v>
      </c>
      <c r="H19" s="195">
        <v>13.15642159600506</v>
      </c>
      <c r="I19" s="195">
        <v>13.465120756800509</v>
      </c>
      <c r="J19" s="195">
        <v>15.228321819253331</v>
      </c>
      <c r="K19" s="189"/>
      <c r="L19" s="189"/>
    </row>
    <row r="20" spans="2:16" ht="15" customHeight="1" x14ac:dyDescent="0.25">
      <c r="B20" s="346">
        <v>2020</v>
      </c>
      <c r="C20" s="361">
        <v>13.487145022655289</v>
      </c>
      <c r="D20" s="361">
        <v>15.035000151502029</v>
      </c>
      <c r="E20" s="361">
        <v>14.598535470615001</v>
      </c>
      <c r="F20" s="361">
        <v>16.273939565691141</v>
      </c>
      <c r="G20" s="361">
        <v>11.754686969730203</v>
      </c>
      <c r="H20" s="361">
        <v>13.103716173725724</v>
      </c>
      <c r="I20" s="361">
        <v>13.477684691422345</v>
      </c>
      <c r="J20" s="361">
        <v>15.024454103299714</v>
      </c>
      <c r="K20" s="189"/>
      <c r="L20" s="189"/>
    </row>
    <row r="21" spans="2:16" ht="15" customHeight="1" x14ac:dyDescent="0.25">
      <c r="B21" s="77">
        <v>2021</v>
      </c>
      <c r="C21" s="195">
        <v>11.824107338935423</v>
      </c>
      <c r="D21" s="195">
        <v>12.759981645088672</v>
      </c>
      <c r="E21" s="195">
        <v>12.586793499255819</v>
      </c>
      <c r="F21" s="195">
        <v>13.583034170551247</v>
      </c>
      <c r="G21" s="195">
        <v>22.475700747832015</v>
      </c>
      <c r="H21" s="195">
        <v>24.254645258376275</v>
      </c>
      <c r="I21" s="195">
        <v>12.843281070045048</v>
      </c>
      <c r="J21" s="195">
        <v>13.859822650362071</v>
      </c>
      <c r="K21" s="189"/>
      <c r="L21" s="189"/>
    </row>
    <row r="22" spans="2:16" ht="15" customHeight="1" x14ac:dyDescent="0.25">
      <c r="B22" s="75" t="s">
        <v>135</v>
      </c>
      <c r="C22" s="196">
        <v>15.663186473262142</v>
      </c>
      <c r="D22" s="196">
        <v>15.663188288136968</v>
      </c>
      <c r="E22" s="196">
        <v>14.596620958866776</v>
      </c>
      <c r="F22" s="196">
        <v>14.596622650159921</v>
      </c>
      <c r="G22" s="196">
        <v>17.794828155689903</v>
      </c>
      <c r="H22" s="196">
        <v>17.794830217555514</v>
      </c>
      <c r="I22" s="196">
        <v>15.327985006496309</v>
      </c>
      <c r="J22" s="196">
        <v>15.327986782531738</v>
      </c>
      <c r="K22" s="189"/>
      <c r="L22" s="189"/>
    </row>
    <row r="23" spans="2:16" ht="10.35" customHeight="1" x14ac:dyDescent="0.25">
      <c r="B23" s="76"/>
      <c r="C23" s="197"/>
      <c r="D23" s="197"/>
      <c r="E23" s="197"/>
      <c r="F23" s="197"/>
      <c r="G23" s="197"/>
      <c r="H23" s="197"/>
      <c r="I23" s="197"/>
      <c r="J23" s="197"/>
      <c r="K23" s="189"/>
      <c r="L23" s="189"/>
    </row>
    <row r="24" spans="2:16" ht="15" customHeight="1" x14ac:dyDescent="0.25">
      <c r="B24" s="63" t="s">
        <v>4</v>
      </c>
      <c r="C24" s="196"/>
      <c r="D24" s="196"/>
      <c r="E24" s="196"/>
      <c r="F24" s="196"/>
      <c r="G24" s="196"/>
      <c r="H24" s="196"/>
      <c r="I24" s="196"/>
      <c r="J24" s="196"/>
      <c r="K24" s="189"/>
      <c r="L24" s="189"/>
    </row>
    <row r="25" spans="2:16" ht="15" customHeight="1" x14ac:dyDescent="0.25">
      <c r="B25" s="77">
        <v>2023</v>
      </c>
      <c r="C25" s="195">
        <v>16.385518220739279</v>
      </c>
      <c r="D25" s="195">
        <v>15.584872346696283</v>
      </c>
      <c r="E25" s="195">
        <v>15.220657613489733</v>
      </c>
      <c r="F25" s="195">
        <v>14.476930344428613</v>
      </c>
      <c r="G25" s="195">
        <v>14.235862524551923</v>
      </c>
      <c r="H25" s="195">
        <v>13.540255315785135</v>
      </c>
      <c r="I25" s="195">
        <v>15.629805447403097</v>
      </c>
      <c r="J25" s="195">
        <v>14.866085980311784</v>
      </c>
      <c r="K25" s="189"/>
      <c r="L25" s="189"/>
      <c r="M25" s="388"/>
      <c r="N25" s="388"/>
      <c r="O25" s="388"/>
      <c r="P25" s="388"/>
    </row>
    <row r="26" spans="2:16" ht="15" customHeight="1" x14ac:dyDescent="0.25">
      <c r="B26" s="75">
        <v>2024</v>
      </c>
      <c r="C26" s="196">
        <v>16.710023027504544</v>
      </c>
      <c r="D26" s="196">
        <v>15.5069479849628</v>
      </c>
      <c r="E26" s="196">
        <v>15.472172794567381</v>
      </c>
      <c r="F26" s="196">
        <v>14.358219515604292</v>
      </c>
      <c r="G26" s="196">
        <v>13.524069398324325</v>
      </c>
      <c r="H26" s="196">
        <v>12.55037412932646</v>
      </c>
      <c r="I26" s="196">
        <v>15.598040477912766</v>
      </c>
      <c r="J26" s="196">
        <v>14.475025076878026</v>
      </c>
      <c r="K26" s="189"/>
      <c r="L26" s="189"/>
      <c r="M26" s="388"/>
      <c r="N26" s="388"/>
      <c r="O26" s="388"/>
      <c r="P26" s="388"/>
    </row>
    <row r="27" spans="2:16" ht="10.35" customHeight="1" x14ac:dyDescent="0.25">
      <c r="B27" s="75"/>
      <c r="C27" s="196"/>
      <c r="D27" s="196"/>
      <c r="E27" s="196"/>
      <c r="F27" s="196"/>
      <c r="G27" s="196"/>
      <c r="H27" s="196"/>
      <c r="I27" s="196"/>
      <c r="J27" s="196"/>
      <c r="K27" s="189"/>
      <c r="L27" s="189"/>
      <c r="M27" s="388"/>
      <c r="N27" s="388"/>
      <c r="O27" s="388"/>
      <c r="P27" s="388"/>
    </row>
    <row r="28" spans="2:16" ht="15" customHeight="1" x14ac:dyDescent="0.25">
      <c r="B28" s="77">
        <v>2025</v>
      </c>
      <c r="C28" s="195">
        <v>16.990761898797565</v>
      </c>
      <c r="D28" s="195">
        <v>15.429413245037985</v>
      </c>
      <c r="E28" s="195">
        <v>15.678989471189977</v>
      </c>
      <c r="F28" s="195">
        <v>14.238184800453842</v>
      </c>
      <c r="G28" s="195">
        <v>13.751282249672565</v>
      </c>
      <c r="H28" s="195">
        <v>12.487622258679828</v>
      </c>
      <c r="I28" s="195">
        <v>15.839367555251153</v>
      </c>
      <c r="J28" s="195">
        <v>14.383825104824327</v>
      </c>
      <c r="K28" s="189"/>
      <c r="L28" s="189"/>
      <c r="M28" s="388"/>
      <c r="N28" s="388"/>
      <c r="O28" s="388"/>
      <c r="P28" s="388"/>
    </row>
    <row r="29" spans="2:16" ht="15" customHeight="1" x14ac:dyDescent="0.25">
      <c r="B29" s="75">
        <v>2026</v>
      </c>
      <c r="C29" s="196">
        <v>17.26397170647407</v>
      </c>
      <c r="D29" s="196">
        <v>15.352266178812792</v>
      </c>
      <c r="E29" s="196">
        <v>15.884673735576454</v>
      </c>
      <c r="F29" s="196">
        <v>14.125703140530257</v>
      </c>
      <c r="G29" s="196">
        <v>13.972401537972658</v>
      </c>
      <c r="H29" s="196">
        <v>12.425184147386432</v>
      </c>
      <c r="I29" s="196">
        <v>16.063706638255209</v>
      </c>
      <c r="J29" s="196">
        <v>14.284911046070267</v>
      </c>
      <c r="K29" s="189"/>
      <c r="L29" s="189"/>
      <c r="M29" s="388"/>
      <c r="N29" s="388"/>
      <c r="O29" s="388"/>
      <c r="P29" s="388"/>
    </row>
    <row r="30" spans="2:16" ht="15" customHeight="1" x14ac:dyDescent="0.25">
      <c r="B30" s="77">
        <v>2027</v>
      </c>
      <c r="C30" s="195">
        <v>17.554690634771859</v>
      </c>
      <c r="D30" s="195">
        <v>15.275504847918731</v>
      </c>
      <c r="E30" s="195">
        <v>16.102816463127102</v>
      </c>
      <c r="F30" s="195">
        <v>14.01213248728039</v>
      </c>
      <c r="G30" s="195">
        <v>14.207691636330642</v>
      </c>
      <c r="H30" s="195">
        <v>12.363058226649498</v>
      </c>
      <c r="I30" s="195">
        <v>16.312053995375003</v>
      </c>
      <c r="J30" s="195">
        <v>14.194203991969195</v>
      </c>
      <c r="K30" s="189"/>
      <c r="L30" s="189"/>
      <c r="M30" s="388"/>
      <c r="N30" s="388"/>
      <c r="O30" s="388"/>
      <c r="P30" s="388"/>
    </row>
    <row r="31" spans="2:16" ht="15" customHeight="1" x14ac:dyDescent="0.25">
      <c r="B31" s="75">
        <v>2028</v>
      </c>
      <c r="C31" s="196">
        <v>17.840102740055926</v>
      </c>
      <c r="D31" s="196">
        <v>15.199127323679134</v>
      </c>
      <c r="E31" s="196">
        <v>16.325479819878424</v>
      </c>
      <c r="F31" s="196">
        <v>13.908722949524261</v>
      </c>
      <c r="G31" s="196">
        <v>14.438686717105226</v>
      </c>
      <c r="H31" s="196">
        <v>12.30124293551625</v>
      </c>
      <c r="I31" s="196">
        <v>16.557521248921642</v>
      </c>
      <c r="J31" s="196">
        <v>14.106413920018371</v>
      </c>
      <c r="K31" s="189"/>
      <c r="L31" s="189"/>
      <c r="M31" s="388"/>
      <c r="N31" s="388"/>
      <c r="O31" s="388"/>
      <c r="P31" s="388"/>
    </row>
    <row r="32" spans="2:16" ht="15" customHeight="1" x14ac:dyDescent="0.25">
      <c r="B32" s="77">
        <v>2029</v>
      </c>
      <c r="C32" s="195">
        <v>18.116925532932981</v>
      </c>
      <c r="D32" s="195">
        <v>15.12313168706074</v>
      </c>
      <c r="E32" s="195">
        <v>16.537644971586111</v>
      </c>
      <c r="F32" s="195">
        <v>13.804824789091317</v>
      </c>
      <c r="G32" s="195">
        <v>14.668624699263232</v>
      </c>
      <c r="H32" s="195">
        <v>12.244657218012875</v>
      </c>
      <c r="I32" s="195">
        <v>16.794348992178282</v>
      </c>
      <c r="J32" s="195">
        <v>14.019108868415723</v>
      </c>
      <c r="K32" s="189"/>
      <c r="L32" s="189"/>
      <c r="M32" s="388"/>
      <c r="N32" s="388"/>
      <c r="O32" s="388"/>
      <c r="P32" s="388"/>
    </row>
    <row r="33" spans="2:16" ht="10.35" customHeight="1" x14ac:dyDescent="0.25">
      <c r="B33" s="78"/>
      <c r="C33" s="197"/>
      <c r="D33" s="197"/>
      <c r="E33" s="197"/>
      <c r="F33" s="197"/>
      <c r="G33" s="197"/>
      <c r="H33" s="197"/>
      <c r="I33" s="197"/>
      <c r="J33" s="197"/>
      <c r="K33" s="189"/>
      <c r="L33" s="189"/>
      <c r="M33" s="388"/>
      <c r="N33" s="388"/>
      <c r="O33" s="388"/>
      <c r="P33" s="388"/>
    </row>
    <row r="34" spans="2:16" ht="15" customHeight="1" x14ac:dyDescent="0.25">
      <c r="B34" s="75">
        <v>2030</v>
      </c>
      <c r="C34" s="196">
        <v>18.400430414865301</v>
      </c>
      <c r="D34" s="196">
        <v>15.047516028625441</v>
      </c>
      <c r="E34" s="196">
        <v>16.75980486838036</v>
      </c>
      <c r="F34" s="196">
        <v>13.705844195353531</v>
      </c>
      <c r="G34" s="196">
        <v>14.904157645491393</v>
      </c>
      <c r="H34" s="196">
        <v>12.188331794810022</v>
      </c>
      <c r="I34" s="196">
        <v>17.03819986154312</v>
      </c>
      <c r="J34" s="196">
        <v>13.933510235084936</v>
      </c>
      <c r="K34" s="189"/>
      <c r="L34" s="189"/>
      <c r="M34" s="388"/>
      <c r="N34" s="388"/>
      <c r="O34" s="388"/>
      <c r="P34" s="388"/>
    </row>
    <row r="35" spans="2:16" ht="15" customHeight="1" x14ac:dyDescent="0.25">
      <c r="B35" s="77">
        <v>2031</v>
      </c>
      <c r="C35" s="195">
        <v>18.689751226157306</v>
      </c>
      <c r="D35" s="195">
        <v>14.97227844848231</v>
      </c>
      <c r="E35" s="195">
        <v>16.996297137169837</v>
      </c>
      <c r="F35" s="195">
        <v>13.6156597405481</v>
      </c>
      <c r="G35" s="195">
        <v>15.14459033053555</v>
      </c>
      <c r="H35" s="195">
        <v>12.132265468553889</v>
      </c>
      <c r="I35" s="195">
        <v>17.292813720259115</v>
      </c>
      <c r="J35" s="195">
        <v>13.853197886074181</v>
      </c>
      <c r="K35" s="189"/>
      <c r="L35" s="189"/>
      <c r="M35" s="388"/>
      <c r="N35" s="388"/>
      <c r="O35" s="388"/>
      <c r="P35" s="388"/>
    </row>
    <row r="36" spans="2:16" ht="15" customHeight="1" x14ac:dyDescent="0.25">
      <c r="B36" s="75">
        <v>2032</v>
      </c>
      <c r="C36" s="196">
        <v>18.990338842270265</v>
      </c>
      <c r="D36" s="196">
        <v>14.897417056239901</v>
      </c>
      <c r="E36" s="196">
        <v>17.208901391023002</v>
      </c>
      <c r="F36" s="196">
        <v>13.499926632753448</v>
      </c>
      <c r="G36" s="196">
        <v>15.394347253516802</v>
      </c>
      <c r="H36" s="196">
        <v>12.076457047398545</v>
      </c>
      <c r="I36" s="196">
        <v>17.545516699491724</v>
      </c>
      <c r="J36" s="196">
        <v>13.76399241269684</v>
      </c>
      <c r="K36" s="189"/>
      <c r="L36" s="189"/>
      <c r="M36" s="388"/>
      <c r="N36" s="388"/>
      <c r="O36" s="388"/>
      <c r="P36" s="388"/>
    </row>
    <row r="37" spans="2:16" ht="15" customHeight="1" x14ac:dyDescent="0.25">
      <c r="B37" s="77">
        <v>2033</v>
      </c>
      <c r="C37" s="195">
        <v>19.297582977703044</v>
      </c>
      <c r="D37" s="195">
        <v>14.822929970958699</v>
      </c>
      <c r="E37" s="195">
        <v>17.425810503202076</v>
      </c>
      <c r="F37" s="195">
        <v>13.385177256375039</v>
      </c>
      <c r="G37" s="195">
        <v>15.649700755273292</v>
      </c>
      <c r="H37" s="195">
        <v>12.020905344980511</v>
      </c>
      <c r="I37" s="195">
        <v>17.803995238131144</v>
      </c>
      <c r="J37" s="195">
        <v>13.675669897262569</v>
      </c>
      <c r="K37" s="189"/>
      <c r="L37" s="189"/>
    </row>
    <row r="38" spans="2:16" ht="15" customHeight="1" x14ac:dyDescent="0.25">
      <c r="B38" s="75">
        <v>2034</v>
      </c>
      <c r="C38" s="196">
        <v>19.604809983444454</v>
      </c>
      <c r="D38" s="196">
        <v>14.748815321103907</v>
      </c>
      <c r="E38" s="196">
        <v>17.640965274794731</v>
      </c>
      <c r="F38" s="196">
        <v>13.271403249695854</v>
      </c>
      <c r="G38" s="196">
        <v>15.905243181268418</v>
      </c>
      <c r="H38" s="196">
        <v>11.965609180393599</v>
      </c>
      <c r="I38" s="196">
        <v>18.061067993745635</v>
      </c>
      <c r="J38" s="196">
        <v>13.58744902738678</v>
      </c>
      <c r="K38" s="189"/>
      <c r="L38" s="189"/>
    </row>
    <row r="39" spans="2:16" ht="10.35" customHeight="1" x14ac:dyDescent="0.25">
      <c r="B39" s="75"/>
      <c r="C39" s="196"/>
      <c r="D39" s="196"/>
      <c r="E39" s="196"/>
      <c r="F39" s="196"/>
      <c r="G39" s="196"/>
      <c r="H39" s="196"/>
      <c r="I39" s="196"/>
      <c r="J39" s="196"/>
      <c r="K39" s="189"/>
      <c r="L39" s="189"/>
    </row>
    <row r="40" spans="2:16" ht="15" customHeight="1" x14ac:dyDescent="0.25">
      <c r="B40" s="77">
        <v>2035</v>
      </c>
      <c r="C40" s="195">
        <v>19.915040027801268</v>
      </c>
      <c r="D40" s="195">
        <v>14.675071244498383</v>
      </c>
      <c r="E40" s="195">
        <v>17.857083491980589</v>
      </c>
      <c r="F40" s="195">
        <v>13.158596322073441</v>
      </c>
      <c r="G40" s="195">
        <v>16.163425862677219</v>
      </c>
      <c r="H40" s="195">
        <v>11.910567378163792</v>
      </c>
      <c r="I40" s="195">
        <v>18.319458922235135</v>
      </c>
      <c r="J40" s="195">
        <v>13.499313306383726</v>
      </c>
      <c r="K40" s="189"/>
      <c r="L40" s="189"/>
    </row>
    <row r="41" spans="2:16" ht="15" customHeight="1" x14ac:dyDescent="0.25">
      <c r="B41" s="75">
        <v>2036</v>
      </c>
      <c r="C41" s="196">
        <v>20.228292990919627</v>
      </c>
      <c r="D41" s="196">
        <v>14.601695888275893</v>
      </c>
      <c r="E41" s="196">
        <v>18.074164005781633</v>
      </c>
      <c r="F41" s="196">
        <v>13.046748253335815</v>
      </c>
      <c r="G41" s="196">
        <v>16.424268002439632</v>
      </c>
      <c r="H41" s="196">
        <v>11.855778768224237</v>
      </c>
      <c r="I41" s="196">
        <v>18.579812108735982</v>
      </c>
      <c r="J41" s="196">
        <v>13.411747901558105</v>
      </c>
      <c r="K41" s="189"/>
      <c r="L41" s="189"/>
    </row>
    <row r="42" spans="2:16" ht="15" customHeight="1" x14ac:dyDescent="0.25">
      <c r="B42" s="77">
        <v>2037</v>
      </c>
      <c r="C42" s="195">
        <v>20.54853886971334</v>
      </c>
      <c r="D42" s="195">
        <v>14.528687408834514</v>
      </c>
      <c r="E42" s="195">
        <v>18.295722621834511</v>
      </c>
      <c r="F42" s="195">
        <v>12.935850893182463</v>
      </c>
      <c r="G42" s="195">
        <v>16.690997400096375</v>
      </c>
      <c r="H42" s="195">
        <v>11.801242185890407</v>
      </c>
      <c r="I42" s="195">
        <v>18.845279501346475</v>
      </c>
      <c r="J42" s="195">
        <v>13.324410886008623</v>
      </c>
      <c r="K42" s="189"/>
      <c r="L42" s="189"/>
    </row>
    <row r="43" spans="2:16" ht="15" customHeight="1" x14ac:dyDescent="0.25">
      <c r="B43" s="75">
        <v>2038</v>
      </c>
      <c r="C43" s="196">
        <v>20.879794189294319</v>
      </c>
      <c r="D43" s="196">
        <v>14.456043971790342</v>
      </c>
      <c r="E43" s="196">
        <v>18.525266846792903</v>
      </c>
      <c r="F43" s="196">
        <v>12.82589616059041</v>
      </c>
      <c r="G43" s="196">
        <v>16.966884851841225</v>
      </c>
      <c r="H43" s="196">
        <v>11.746956471835309</v>
      </c>
      <c r="I43" s="196">
        <v>19.119466865025402</v>
      </c>
      <c r="J43" s="196">
        <v>13.237288222874813</v>
      </c>
      <c r="K43" s="189"/>
      <c r="L43" s="189"/>
    </row>
    <row r="44" spans="2:16" ht="15" customHeight="1" x14ac:dyDescent="0.25">
      <c r="B44" s="77">
        <v>2039</v>
      </c>
      <c r="C44" s="195">
        <v>21.211713580387727</v>
      </c>
      <c r="D44" s="195">
        <v>14.383763751931392</v>
      </c>
      <c r="E44" s="195">
        <v>18.753556921426146</v>
      </c>
      <c r="F44" s="195">
        <v>12.716876043225394</v>
      </c>
      <c r="G44" s="195">
        <v>17.243531265478968</v>
      </c>
      <c r="H44" s="195">
        <v>11.692920472064866</v>
      </c>
      <c r="I44" s="195">
        <v>19.392969567317319</v>
      </c>
      <c r="J44" s="195">
        <v>13.150464796139714</v>
      </c>
      <c r="K44" s="189"/>
      <c r="L44" s="189"/>
    </row>
    <row r="45" spans="2:16" ht="10.35" customHeight="1" x14ac:dyDescent="0.25">
      <c r="B45" s="78"/>
      <c r="C45" s="197"/>
      <c r="D45" s="197"/>
      <c r="E45" s="197"/>
      <c r="F45" s="197"/>
      <c r="G45" s="197"/>
      <c r="H45" s="197"/>
      <c r="I45" s="197"/>
      <c r="J45" s="197"/>
      <c r="K45" s="189"/>
      <c r="L45" s="189"/>
    </row>
    <row r="46" spans="2:16" ht="15" customHeight="1" x14ac:dyDescent="0.25">
      <c r="B46" s="75">
        <v>2040</v>
      </c>
      <c r="C46" s="196">
        <v>21.552241853646727</v>
      </c>
      <c r="D46" s="196">
        <v>14.311844933171733</v>
      </c>
      <c r="E46" s="196">
        <v>18.987596167820652</v>
      </c>
      <c r="F46" s="196">
        <v>12.608782596857978</v>
      </c>
      <c r="G46" s="196">
        <v>17.527398554887476</v>
      </c>
      <c r="H46" s="196">
        <v>11.639133037893371</v>
      </c>
      <c r="I46" s="196">
        <v>19.673331532514329</v>
      </c>
      <c r="J46" s="196">
        <v>13.064147670771497</v>
      </c>
      <c r="K46" s="189"/>
      <c r="L46" s="189"/>
    </row>
    <row r="47" spans="2:16" ht="15" customHeight="1" x14ac:dyDescent="0.25">
      <c r="B47" s="77">
        <v>2041</v>
      </c>
      <c r="C47" s="195">
        <v>21.909813524590337</v>
      </c>
      <c r="D47" s="195">
        <v>14.240285708505873</v>
      </c>
      <c r="E47" s="195">
        <v>19.234719333205614</v>
      </c>
      <c r="F47" s="195">
        <v>12.501607944784688</v>
      </c>
      <c r="G47" s="195">
        <v>17.825357437741619</v>
      </c>
      <c r="H47" s="195">
        <v>11.585593025919058</v>
      </c>
      <c r="I47" s="195">
        <v>19.967953228225021</v>
      </c>
      <c r="J47" s="195">
        <v>12.978173395445324</v>
      </c>
      <c r="K47" s="189"/>
      <c r="L47" s="189"/>
    </row>
    <row r="48" spans="2:16" ht="15" customHeight="1" x14ac:dyDescent="0.25">
      <c r="B48" s="75">
        <v>2042</v>
      </c>
      <c r="C48" s="196">
        <v>22.274882456152177</v>
      </c>
      <c r="D48" s="196">
        <v>14.169084279963348</v>
      </c>
      <c r="E48" s="196">
        <v>19.486427727006649</v>
      </c>
      <c r="F48" s="196">
        <v>12.395344277254019</v>
      </c>
      <c r="G48" s="196">
        <v>18.129655116482731</v>
      </c>
      <c r="H48" s="196">
        <v>11.532299297999831</v>
      </c>
      <c r="I48" s="196">
        <v>20.267858484439095</v>
      </c>
      <c r="J48" s="196">
        <v>12.892413488856427</v>
      </c>
      <c r="K48" s="189"/>
      <c r="L48" s="189"/>
    </row>
    <row r="49" spans="2:12" ht="15" customHeight="1" x14ac:dyDescent="0.25">
      <c r="B49" s="77">
        <v>2043</v>
      </c>
      <c r="C49" s="195">
        <v>22.642729477861977</v>
      </c>
      <c r="D49" s="195">
        <v>14.098238858563528</v>
      </c>
      <c r="E49" s="195">
        <v>19.738549078002723</v>
      </c>
      <c r="F49" s="195">
        <v>12.289983850897359</v>
      </c>
      <c r="G49" s="195">
        <v>18.436456588438343</v>
      </c>
      <c r="H49" s="195">
        <v>11.479250721229034</v>
      </c>
      <c r="I49" s="195">
        <v>20.568692109803202</v>
      </c>
      <c r="J49" s="195">
        <v>12.80686300014206</v>
      </c>
      <c r="K49" s="189"/>
      <c r="L49" s="189"/>
    </row>
    <row r="50" spans="2:12" ht="10.35" customHeight="1" x14ac:dyDescent="0.25">
      <c r="B50" s="78"/>
      <c r="C50" s="197"/>
      <c r="D50" s="197"/>
      <c r="E50" s="197"/>
      <c r="F50" s="198"/>
      <c r="G50" s="199"/>
      <c r="H50" s="199"/>
      <c r="I50" s="197"/>
      <c r="J50" s="197"/>
      <c r="K50" s="189"/>
      <c r="L50" s="189"/>
    </row>
    <row r="51" spans="2:12" ht="15" customHeight="1" x14ac:dyDescent="0.25">
      <c r="B51" s="287" t="s">
        <v>5</v>
      </c>
      <c r="C51" s="200"/>
      <c r="D51" s="200"/>
      <c r="E51" s="200"/>
      <c r="F51" s="200"/>
      <c r="G51" s="200"/>
      <c r="H51" s="200"/>
      <c r="I51" s="196"/>
      <c r="J51" s="196"/>
      <c r="K51" s="189"/>
      <c r="L51" s="189"/>
    </row>
    <row r="52" spans="2:12" ht="15" customHeight="1" x14ac:dyDescent="0.25">
      <c r="B52" s="75" t="s">
        <v>139</v>
      </c>
      <c r="C52" s="79">
        <f>RATE(2022-2010,,-C10,C22)</f>
        <v>1.7396527675767482E-2</v>
      </c>
      <c r="D52" s="79">
        <f t="shared" ref="D52:J52" si="0">RATE(2022-2010,,-D10,D22)</f>
        <v>-6.0740835725089223E-3</v>
      </c>
      <c r="E52" s="79">
        <f t="shared" si="0"/>
        <v>7.5759310863029918E-3</v>
      </c>
      <c r="F52" s="79">
        <f t="shared" si="0"/>
        <v>-1.5668126006926419E-2</v>
      </c>
      <c r="G52" s="79">
        <f t="shared" si="0"/>
        <v>2.9868991553604111E-2</v>
      </c>
      <c r="H52" s="79">
        <f t="shared" si="0"/>
        <v>6.1106494623034248E-3</v>
      </c>
      <c r="I52" s="79">
        <f t="shared" si="0"/>
        <v>1.4901343468194274E-2</v>
      </c>
      <c r="J52" s="79">
        <f t="shared" si="0"/>
        <v>-8.5117056619996977E-3</v>
      </c>
      <c r="K52" s="189"/>
      <c r="L52" s="189"/>
    </row>
    <row r="53" spans="2:12" ht="15" customHeight="1" x14ac:dyDescent="0.25">
      <c r="B53" s="77" t="s">
        <v>136</v>
      </c>
      <c r="C53" s="80">
        <f>RATE(2023-2022,,-C22,C25)</f>
        <v>4.6116526079172576E-2</v>
      </c>
      <c r="D53" s="80">
        <f t="shared" ref="D53:J53" si="1">RATE(2023-2022,,-D22,D25)</f>
        <v>-5.0000000000000955E-3</v>
      </c>
      <c r="E53" s="80">
        <f t="shared" si="1"/>
        <v>4.2752131221430775E-2</v>
      </c>
      <c r="F53" s="80">
        <f t="shared" si="1"/>
        <v>-8.1999999999997544E-3</v>
      </c>
      <c r="G53" s="80">
        <f t="shared" si="1"/>
        <v>-0.19999999999999998</v>
      </c>
      <c r="H53" s="80">
        <f t="shared" si="1"/>
        <v>-0.23909050267717769</v>
      </c>
      <c r="I53" s="80">
        <f t="shared" si="1"/>
        <v>1.9690810030077052E-2</v>
      </c>
      <c r="J53" s="80">
        <f t="shared" si="1"/>
        <v>-3.0134472894141007E-2</v>
      </c>
      <c r="K53" s="189"/>
      <c r="L53" s="189"/>
    </row>
    <row r="54" spans="2:12" ht="15" customHeight="1" x14ac:dyDescent="0.25">
      <c r="B54" s="75" t="s">
        <v>137</v>
      </c>
      <c r="C54" s="81">
        <f>RATE(2033-2023,,-C25,C37)</f>
        <v>1.6492722248130563E-2</v>
      </c>
      <c r="D54" s="81">
        <f t="shared" ref="D54:J54" si="2">RATE(2033-2023,,-D25,D37)</f>
        <v>-4.9999999999975637E-3</v>
      </c>
      <c r="E54" s="81">
        <f t="shared" si="2"/>
        <v>1.362183423701843E-2</v>
      </c>
      <c r="F54" s="81">
        <f t="shared" si="2"/>
        <v>-7.8101859470751586E-3</v>
      </c>
      <c r="G54" s="81">
        <f t="shared" si="2"/>
        <v>9.5137189269672053E-3</v>
      </c>
      <c r="H54" s="81">
        <f t="shared" si="2"/>
        <v>-1.1831439266510455E-2</v>
      </c>
      <c r="I54" s="81">
        <f t="shared" si="2"/>
        <v>1.3109504537984984E-2</v>
      </c>
      <c r="J54" s="81">
        <f t="shared" si="2"/>
        <v>-8.3116829468905199E-3</v>
      </c>
      <c r="K54" s="189"/>
      <c r="L54" s="189"/>
    </row>
    <row r="55" spans="2:12" ht="15" customHeight="1" x14ac:dyDescent="0.25">
      <c r="B55" s="77" t="s">
        <v>138</v>
      </c>
      <c r="C55" s="80">
        <f>RATE(2043-2023,,-C25,C49)</f>
        <v>1.6303520134366669E-2</v>
      </c>
      <c r="D55" s="80">
        <f t="shared" ref="D55:J55" si="3">RATE(2043-2023,,-D25,D49)</f>
        <v>-5.0000000000000157E-3</v>
      </c>
      <c r="E55" s="80">
        <f t="shared" si="3"/>
        <v>1.3080813558943381E-2</v>
      </c>
      <c r="F55" s="80">
        <f t="shared" si="3"/>
        <v>-8.1551529430270425E-3</v>
      </c>
      <c r="G55" s="80">
        <f t="shared" si="3"/>
        <v>1.301221810173037E-2</v>
      </c>
      <c r="H55" s="80">
        <f t="shared" si="3"/>
        <v>-8.2223105180776294E-3</v>
      </c>
      <c r="I55" s="80">
        <f t="shared" si="3"/>
        <v>1.3824203807777857E-2</v>
      </c>
      <c r="J55" s="80">
        <f t="shared" si="3"/>
        <v>-7.4273454692343806E-3</v>
      </c>
      <c r="K55" s="189"/>
      <c r="L55" s="189"/>
    </row>
    <row r="56" spans="2:12" ht="15" customHeight="1" x14ac:dyDescent="0.2">
      <c r="B56" s="51" t="s">
        <v>58</v>
      </c>
      <c r="C56" s="52"/>
      <c r="D56" s="52"/>
      <c r="E56" s="52"/>
      <c r="F56" s="52"/>
      <c r="G56" s="52"/>
      <c r="H56" s="52"/>
      <c r="I56" s="52"/>
      <c r="J56" s="52"/>
    </row>
    <row r="57" spans="2:12" ht="15" x14ac:dyDescent="0.25">
      <c r="B57" s="70"/>
      <c r="C57" s="70"/>
      <c r="D57" s="70"/>
      <c r="E57" s="70"/>
      <c r="F57" s="70"/>
      <c r="G57" s="70"/>
      <c r="H57" s="70"/>
      <c r="I57" s="70"/>
    </row>
    <row r="58" spans="2:12" ht="15" x14ac:dyDescent="0.25">
      <c r="B58" s="70"/>
      <c r="C58" s="70"/>
      <c r="D58" s="70"/>
      <c r="E58" s="70"/>
      <c r="F58" s="70"/>
      <c r="G58" s="70"/>
      <c r="H58" s="70"/>
      <c r="I58" s="70"/>
    </row>
  </sheetData>
  <printOptions horizontalCentered="1"/>
  <pageMargins left="0.7" right="0.7" top="0.75" bottom="0.75" header="0.3" footer="0.3"/>
  <pageSetup scale="81" orientation="portrait" cellComments="asDisplayed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B1:S57"/>
  <sheetViews>
    <sheetView showGridLines="0" zoomScale="70" zoomScaleNormal="70" workbookViewId="0">
      <pane ySplit="8" topLeftCell="A9" activePane="bottomLeft" state="frozen"/>
      <selection sqref="A1:XFD1048576"/>
      <selection pane="bottomLeft" activeCell="K1" sqref="K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8" width="13.5703125" style="19" customWidth="1"/>
    <col min="9" max="10" width="9.140625" style="19"/>
    <col min="11" max="16384" width="9.140625" style="2"/>
  </cols>
  <sheetData>
    <row r="1" spans="2:19" ht="18.75" x14ac:dyDescent="0.3">
      <c r="B1" s="21" t="s">
        <v>86</v>
      </c>
      <c r="C1" s="21"/>
      <c r="D1" s="21"/>
      <c r="E1" s="21"/>
      <c r="F1" s="21"/>
      <c r="G1" s="21"/>
      <c r="H1" s="21"/>
    </row>
    <row r="2" spans="2:19" x14ac:dyDescent="0.25">
      <c r="B2" s="8"/>
      <c r="C2" s="8"/>
      <c r="D2" s="8"/>
      <c r="E2" s="8"/>
      <c r="F2" s="8"/>
      <c r="G2" s="7"/>
      <c r="H2" s="7"/>
      <c r="K2" s="314"/>
    </row>
    <row r="3" spans="2:19" ht="21" x14ac:dyDescent="0.35">
      <c r="B3" s="22" t="s">
        <v>68</v>
      </c>
      <c r="C3" s="22"/>
      <c r="D3" s="22"/>
      <c r="E3" s="22"/>
      <c r="F3" s="22"/>
      <c r="G3" s="22"/>
      <c r="H3" s="22"/>
    </row>
    <row r="4" spans="2:19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19" ht="24" customHeight="1" x14ac:dyDescent="0.35">
      <c r="B5" s="22" t="s">
        <v>87</v>
      </c>
      <c r="C5" s="22"/>
      <c r="D5" s="22"/>
      <c r="E5" s="22"/>
      <c r="F5" s="22"/>
      <c r="G5" s="22"/>
      <c r="H5" s="22"/>
      <c r="K5" s="391"/>
      <c r="L5" s="391"/>
      <c r="M5" s="391"/>
      <c r="N5" s="391"/>
      <c r="O5" s="391"/>
      <c r="P5" s="391"/>
      <c r="Q5" s="391"/>
      <c r="R5" s="391"/>
      <c r="S5" s="391"/>
    </row>
    <row r="6" spans="2:19" ht="24" customHeight="1" x14ac:dyDescent="0.25">
      <c r="B6" s="177"/>
      <c r="C6" s="107"/>
      <c r="D6" s="107"/>
      <c r="E6" s="107"/>
      <c r="F6" s="107"/>
      <c r="G6" s="109"/>
      <c r="H6" s="109"/>
      <c r="I6" s="83"/>
      <c r="J6" s="83"/>
      <c r="K6" s="391"/>
      <c r="L6" s="391"/>
      <c r="M6" s="391"/>
      <c r="N6" s="391"/>
      <c r="O6" s="391"/>
      <c r="P6" s="391"/>
      <c r="Q6" s="391"/>
      <c r="R6" s="391"/>
      <c r="S6" s="391"/>
    </row>
    <row r="7" spans="2:19" s="289" customFormat="1" ht="18" customHeight="1" x14ac:dyDescent="0.25">
      <c r="B7" s="295"/>
      <c r="C7" s="291" t="s">
        <v>12</v>
      </c>
      <c r="D7" s="291"/>
      <c r="E7" s="296" t="s">
        <v>13</v>
      </c>
      <c r="F7" s="296"/>
      <c r="G7" s="291" t="s">
        <v>21</v>
      </c>
      <c r="H7" s="291"/>
      <c r="I7" s="300"/>
      <c r="J7" s="300"/>
      <c r="K7" s="392"/>
      <c r="L7" s="392"/>
      <c r="M7" s="392"/>
      <c r="N7" s="392"/>
      <c r="O7" s="392"/>
      <c r="P7" s="392"/>
      <c r="Q7" s="392"/>
      <c r="R7" s="392"/>
      <c r="S7" s="392"/>
    </row>
    <row r="8" spans="2:19" ht="32.1" customHeight="1" x14ac:dyDescent="0.25">
      <c r="B8" s="110" t="s">
        <v>3</v>
      </c>
      <c r="C8" s="92" t="s">
        <v>82</v>
      </c>
      <c r="D8" s="92" t="s">
        <v>83</v>
      </c>
      <c r="E8" s="92" t="s">
        <v>82</v>
      </c>
      <c r="F8" s="92" t="s">
        <v>83</v>
      </c>
      <c r="G8" s="92" t="s">
        <v>82</v>
      </c>
      <c r="H8" s="92" t="s">
        <v>83</v>
      </c>
      <c r="I8" s="82"/>
      <c r="J8" s="82"/>
      <c r="K8" s="391"/>
      <c r="L8" s="391"/>
      <c r="M8" s="391"/>
      <c r="N8" s="391"/>
      <c r="O8" s="391"/>
      <c r="P8" s="391"/>
      <c r="Q8" s="391"/>
      <c r="R8" s="391"/>
      <c r="S8" s="391"/>
    </row>
    <row r="9" spans="2:19" ht="15" customHeight="1" x14ac:dyDescent="0.25">
      <c r="B9" s="63" t="s">
        <v>0</v>
      </c>
      <c r="C9" s="189"/>
      <c r="D9" s="189"/>
      <c r="E9" s="189"/>
      <c r="F9" s="189"/>
      <c r="G9" s="109"/>
      <c r="H9" s="109"/>
      <c r="I9" s="82"/>
      <c r="J9" s="82"/>
      <c r="K9" s="391"/>
      <c r="L9" s="391"/>
      <c r="M9" s="391"/>
      <c r="N9" s="391"/>
      <c r="O9" s="391"/>
      <c r="P9" s="391"/>
      <c r="Q9" s="391"/>
      <c r="R9" s="391"/>
      <c r="S9" s="391"/>
    </row>
    <row r="10" spans="2:19" ht="15" customHeight="1" x14ac:dyDescent="0.25">
      <c r="B10" s="74">
        <v>2010</v>
      </c>
      <c r="C10" s="182">
        <v>219.15592721084201</v>
      </c>
      <c r="D10" s="182">
        <v>289.99336074406801</v>
      </c>
      <c r="E10" s="181">
        <v>220.122498503549</v>
      </c>
      <c r="F10" s="181">
        <v>291.27235539020029</v>
      </c>
      <c r="G10" s="183">
        <v>219.48916392980101</v>
      </c>
      <c r="H10" s="183">
        <v>290.43430905554703</v>
      </c>
      <c r="I10" s="82"/>
      <c r="J10" s="82"/>
      <c r="K10" s="182"/>
      <c r="L10" s="182"/>
      <c r="M10" s="181"/>
      <c r="N10" s="181"/>
      <c r="O10" s="183"/>
      <c r="P10" s="183"/>
      <c r="Q10" s="391"/>
      <c r="R10" s="391"/>
      <c r="S10" s="391"/>
    </row>
    <row r="11" spans="2:19" ht="15" customHeight="1" x14ac:dyDescent="0.25">
      <c r="B11" s="73">
        <v>2011</v>
      </c>
      <c r="C11" s="179">
        <v>289.31878541293497</v>
      </c>
      <c r="D11" s="178">
        <v>373.09262560905188</v>
      </c>
      <c r="E11" s="179">
        <v>288.10172542202099</v>
      </c>
      <c r="F11" s="179">
        <v>371.52315922654327</v>
      </c>
      <c r="G11" s="180">
        <v>288.870025558826</v>
      </c>
      <c r="H11" s="178">
        <v>372.51392487934123</v>
      </c>
      <c r="I11" s="82"/>
      <c r="J11" s="82"/>
      <c r="K11" s="181"/>
      <c r="L11" s="182"/>
      <c r="M11" s="181"/>
      <c r="N11" s="181"/>
      <c r="O11" s="183"/>
      <c r="P11" s="182"/>
      <c r="Q11" s="391"/>
      <c r="R11" s="391"/>
      <c r="S11" s="391"/>
    </row>
    <row r="12" spans="2:19" ht="15" customHeight="1" x14ac:dyDescent="0.25">
      <c r="B12" s="74">
        <v>2012</v>
      </c>
      <c r="C12" s="181">
        <v>314.43875701942602</v>
      </c>
      <c r="D12" s="182">
        <v>395.86895149072666</v>
      </c>
      <c r="E12" s="181">
        <v>309.15115434185202</v>
      </c>
      <c r="F12" s="182">
        <v>389.21201852319984</v>
      </c>
      <c r="G12" s="183">
        <v>312.42720732541301</v>
      </c>
      <c r="H12" s="183">
        <v>393.33647083920437</v>
      </c>
      <c r="I12" s="82"/>
      <c r="J12" s="82"/>
      <c r="K12" s="181"/>
      <c r="L12" s="182"/>
      <c r="M12" s="181"/>
      <c r="N12" s="182"/>
      <c r="O12" s="183"/>
      <c r="P12" s="183"/>
      <c r="Q12" s="391"/>
      <c r="R12" s="391"/>
      <c r="S12" s="391"/>
    </row>
    <row r="13" spans="2:19" ht="15" customHeight="1" x14ac:dyDescent="0.25">
      <c r="B13" s="73">
        <v>2013</v>
      </c>
      <c r="C13" s="179">
        <v>308.90989970054699</v>
      </c>
      <c r="D13" s="178">
        <v>382.63254022751522</v>
      </c>
      <c r="E13" s="179">
        <v>299.39388816781297</v>
      </c>
      <c r="F13" s="179">
        <v>370.84549271257958</v>
      </c>
      <c r="G13" s="180">
        <v>305.24093210081298</v>
      </c>
      <c r="H13" s="180">
        <v>378.08795815339079</v>
      </c>
      <c r="I13" s="82"/>
      <c r="J13" s="82"/>
      <c r="K13" s="181"/>
      <c r="L13" s="182"/>
      <c r="M13" s="181"/>
      <c r="N13" s="181"/>
      <c r="O13" s="183"/>
      <c r="P13" s="183"/>
      <c r="Q13" s="391"/>
      <c r="R13" s="391"/>
      <c r="S13" s="391"/>
    </row>
    <row r="14" spans="2:19" ht="15" customHeight="1" x14ac:dyDescent="0.25">
      <c r="B14" s="74">
        <v>2014</v>
      </c>
      <c r="C14" s="181">
        <v>300.69032345373802</v>
      </c>
      <c r="D14" s="182">
        <v>366.48637952315562</v>
      </c>
      <c r="E14" s="181">
        <v>292.56185584804001</v>
      </c>
      <c r="F14" s="181">
        <v>356.57926768241879</v>
      </c>
      <c r="G14" s="182">
        <v>297.59547257338102</v>
      </c>
      <c r="H14" s="182">
        <v>362.71432367088073</v>
      </c>
      <c r="I14" s="82"/>
      <c r="J14" s="82"/>
      <c r="K14" s="181"/>
      <c r="L14" s="182"/>
      <c r="M14" s="181"/>
      <c r="N14" s="181"/>
      <c r="O14" s="182"/>
      <c r="P14" s="182"/>
      <c r="Q14" s="391"/>
      <c r="R14" s="391"/>
      <c r="S14" s="391"/>
    </row>
    <row r="15" spans="2:19" ht="15" customHeight="1" x14ac:dyDescent="0.25">
      <c r="B15" s="73">
        <v>2015</v>
      </c>
      <c r="C15" s="179">
        <v>207.29270865042699</v>
      </c>
      <c r="D15" s="178">
        <v>251.87175832140946</v>
      </c>
      <c r="E15" s="179">
        <v>211.77116442765501</v>
      </c>
      <c r="F15" s="179">
        <v>257.31332227471432</v>
      </c>
      <c r="G15" s="178">
        <v>208.95973103097199</v>
      </c>
      <c r="H15" s="178">
        <v>253.89727991781581</v>
      </c>
      <c r="I15" s="82"/>
      <c r="J15" s="82"/>
      <c r="K15" s="181"/>
      <c r="L15" s="182"/>
      <c r="M15" s="181"/>
      <c r="N15" s="181"/>
      <c r="O15" s="182"/>
      <c r="P15" s="182"/>
      <c r="Q15" s="391"/>
      <c r="R15" s="391"/>
      <c r="S15" s="391"/>
    </row>
    <row r="16" spans="2:19" ht="15" customHeight="1" x14ac:dyDescent="0.25">
      <c r="B16" s="74">
        <v>2016</v>
      </c>
      <c r="C16" s="181">
        <v>146.171245201045</v>
      </c>
      <c r="D16" s="182">
        <v>175.99552773888121</v>
      </c>
      <c r="E16" s="181">
        <v>147.011109126185</v>
      </c>
      <c r="F16" s="181">
        <v>177.00675463600834</v>
      </c>
      <c r="G16" s="183">
        <v>146.47197187877401</v>
      </c>
      <c r="H16" s="183">
        <v>176.35761366268437</v>
      </c>
      <c r="I16" s="82"/>
      <c r="J16" s="82"/>
      <c r="K16" s="181"/>
      <c r="L16" s="182"/>
      <c r="M16" s="181"/>
      <c r="N16" s="181"/>
      <c r="O16" s="183"/>
      <c r="P16" s="183"/>
      <c r="Q16" s="391"/>
      <c r="R16" s="391"/>
      <c r="S16" s="391"/>
    </row>
    <row r="17" spans="2:19" ht="15" customHeight="1" x14ac:dyDescent="0.25">
      <c r="B17" s="77">
        <v>2017</v>
      </c>
      <c r="C17" s="179">
        <v>162.30900183825</v>
      </c>
      <c r="D17" s="178">
        <v>191.4876589904483</v>
      </c>
      <c r="E17" s="179">
        <v>160.786832842352</v>
      </c>
      <c r="F17" s="179">
        <v>189.6918462239893</v>
      </c>
      <c r="G17" s="180">
        <v>161.76488744141099</v>
      </c>
      <c r="H17" s="180">
        <v>190.84572791519264</v>
      </c>
      <c r="I17" s="82"/>
      <c r="J17" s="82"/>
      <c r="K17" s="181"/>
      <c r="L17" s="182"/>
      <c r="M17" s="181"/>
      <c r="N17" s="181"/>
      <c r="O17" s="183"/>
      <c r="P17" s="183"/>
      <c r="Q17" s="391"/>
      <c r="R17" s="391"/>
      <c r="S17" s="391"/>
    </row>
    <row r="18" spans="2:19" ht="15" customHeight="1" x14ac:dyDescent="0.25">
      <c r="B18" s="75">
        <v>2018</v>
      </c>
      <c r="C18" s="181">
        <v>206.47290729752001</v>
      </c>
      <c r="D18" s="182">
        <v>237.84504473869498</v>
      </c>
      <c r="E18" s="181">
        <v>208.41521621419199</v>
      </c>
      <c r="F18" s="181">
        <v>240.0824741294505</v>
      </c>
      <c r="G18" s="183">
        <v>207.15537314383801</v>
      </c>
      <c r="H18" s="183">
        <v>238.63120657404045</v>
      </c>
      <c r="I18" s="82"/>
      <c r="J18" s="82"/>
      <c r="K18" s="181"/>
      <c r="L18" s="182"/>
      <c r="M18" s="181"/>
      <c r="N18" s="181"/>
      <c r="O18" s="183"/>
      <c r="P18" s="183"/>
      <c r="Q18" s="391"/>
      <c r="R18" s="391"/>
      <c r="S18" s="391"/>
    </row>
    <row r="19" spans="2:19" ht="15" customHeight="1" x14ac:dyDescent="0.25">
      <c r="B19" s="77">
        <v>2019</v>
      </c>
      <c r="C19" s="179">
        <v>205.67275774641999</v>
      </c>
      <c r="D19" s="178">
        <v>232.60471540346171</v>
      </c>
      <c r="E19" s="179">
        <v>207.817085330982</v>
      </c>
      <c r="F19" s="179">
        <v>235.02983340646821</v>
      </c>
      <c r="G19" s="180">
        <v>206.41864706336199</v>
      </c>
      <c r="H19" s="180">
        <v>233.44827569890779</v>
      </c>
      <c r="I19" s="82"/>
      <c r="J19" s="82"/>
      <c r="K19" s="181"/>
      <c r="L19" s="182"/>
      <c r="M19" s="181"/>
      <c r="N19" s="181"/>
      <c r="O19" s="183"/>
      <c r="P19" s="183"/>
      <c r="Q19" s="391"/>
      <c r="R19" s="391"/>
      <c r="S19" s="391"/>
    </row>
    <row r="20" spans="2:19" ht="15" customHeight="1" x14ac:dyDescent="0.25">
      <c r="B20" s="346">
        <v>2020</v>
      </c>
      <c r="C20" s="359">
        <v>166.65320390763301</v>
      </c>
      <c r="D20" s="360">
        <v>185.77917353644736</v>
      </c>
      <c r="E20" s="359">
        <v>167.20858321364801</v>
      </c>
      <c r="F20" s="359">
        <v>186.39829099744679</v>
      </c>
      <c r="G20" s="384">
        <v>166.83847231483401</v>
      </c>
      <c r="H20" s="384">
        <v>185.98570428872316</v>
      </c>
      <c r="I20" s="82"/>
      <c r="J20" s="82"/>
      <c r="K20" s="181"/>
      <c r="L20" s="182"/>
      <c r="M20" s="181"/>
      <c r="N20" s="181"/>
      <c r="O20" s="183"/>
      <c r="P20" s="183"/>
      <c r="Q20" s="391"/>
      <c r="R20" s="391"/>
      <c r="S20" s="391"/>
    </row>
    <row r="21" spans="2:19" ht="15" customHeight="1" x14ac:dyDescent="0.25">
      <c r="B21" s="77">
        <v>2021</v>
      </c>
      <c r="C21" s="179">
        <v>177.23307877790199</v>
      </c>
      <c r="D21" s="179">
        <v>191.26099799733086</v>
      </c>
      <c r="E21" s="179">
        <v>171.81660797204501</v>
      </c>
      <c r="F21" s="179">
        <v>185.41581594048796</v>
      </c>
      <c r="G21" s="180">
        <v>175.48537735424</v>
      </c>
      <c r="H21" s="180">
        <v>189.37496678467087</v>
      </c>
      <c r="I21" s="82"/>
      <c r="J21" s="82"/>
      <c r="K21" s="181"/>
      <c r="L21" s="181"/>
      <c r="M21" s="181"/>
      <c r="N21" s="181"/>
      <c r="O21" s="183"/>
      <c r="P21" s="183"/>
      <c r="Q21" s="391"/>
      <c r="R21" s="391"/>
      <c r="S21" s="391"/>
    </row>
    <row r="22" spans="2:19" ht="15" customHeight="1" x14ac:dyDescent="0.25">
      <c r="B22" s="75" t="s">
        <v>135</v>
      </c>
      <c r="C22" s="181">
        <v>309.27770442372901</v>
      </c>
      <c r="D22" s="181">
        <v>309.27770442372901</v>
      </c>
      <c r="E22" s="181">
        <v>315.197546752493</v>
      </c>
      <c r="F22" s="181">
        <v>315.197546752493</v>
      </c>
      <c r="G22" s="183">
        <v>311.244476154805</v>
      </c>
      <c r="H22" s="183">
        <v>311.244476154805</v>
      </c>
      <c r="I22" s="82"/>
      <c r="J22" s="82"/>
      <c r="K22" s="391"/>
      <c r="L22" s="391"/>
      <c r="M22" s="391"/>
      <c r="N22" s="391"/>
      <c r="O22" s="391"/>
      <c r="P22" s="391"/>
      <c r="Q22" s="391"/>
      <c r="R22" s="391"/>
      <c r="S22" s="391"/>
    </row>
    <row r="23" spans="2:19" ht="10.35" customHeight="1" x14ac:dyDescent="0.25">
      <c r="B23" s="76"/>
      <c r="C23" s="184"/>
      <c r="D23" s="184"/>
      <c r="E23" s="184"/>
      <c r="F23" s="184"/>
      <c r="G23" s="184"/>
      <c r="H23" s="184"/>
      <c r="I23" s="82"/>
      <c r="J23" s="82"/>
      <c r="K23" s="391"/>
      <c r="L23" s="391"/>
      <c r="M23" s="391"/>
      <c r="N23" s="391"/>
      <c r="O23" s="391"/>
      <c r="P23" s="391"/>
      <c r="Q23" s="391"/>
      <c r="R23" s="391"/>
      <c r="S23" s="391"/>
    </row>
    <row r="24" spans="2:19" ht="15" customHeight="1" x14ac:dyDescent="0.25">
      <c r="B24" s="63" t="s">
        <v>4</v>
      </c>
      <c r="C24" s="182"/>
      <c r="D24" s="182"/>
      <c r="E24" s="181"/>
      <c r="F24" s="181"/>
      <c r="G24" s="183"/>
      <c r="H24" s="183"/>
      <c r="I24" s="82"/>
      <c r="J24" s="82"/>
      <c r="K24" s="391"/>
      <c r="L24" s="391"/>
      <c r="M24" s="391"/>
      <c r="N24" s="391"/>
      <c r="O24" s="391"/>
      <c r="P24" s="391"/>
      <c r="Q24" s="391"/>
      <c r="R24" s="391"/>
      <c r="S24" s="391"/>
    </row>
    <row r="25" spans="2:19" ht="15" customHeight="1" x14ac:dyDescent="0.25">
      <c r="B25" s="77">
        <v>2023</v>
      </c>
      <c r="C25" s="179">
        <v>283.31147532297598</v>
      </c>
      <c r="D25" s="179">
        <v>269.46799034223949</v>
      </c>
      <c r="E25" s="179">
        <v>288.73430160451005</v>
      </c>
      <c r="F25" s="179">
        <v>274.62584036717834</v>
      </c>
      <c r="G25" s="180">
        <v>285.11312152244221</v>
      </c>
      <c r="H25" s="180">
        <v>271.18160247222625</v>
      </c>
      <c r="I25" s="82"/>
      <c r="J25" s="82"/>
      <c r="K25" s="390"/>
      <c r="L25" s="390"/>
      <c r="M25" s="390"/>
      <c r="N25" s="390"/>
      <c r="O25" s="390"/>
      <c r="P25" s="390"/>
      <c r="Q25" s="391"/>
      <c r="R25" s="391"/>
      <c r="S25" s="391"/>
    </row>
    <row r="26" spans="2:19" ht="15" customHeight="1" x14ac:dyDescent="0.25">
      <c r="B26" s="75">
        <v>2024</v>
      </c>
      <c r="C26" s="181">
        <v>276.255734709075</v>
      </c>
      <c r="D26" s="181">
        <v>256.36606276733755</v>
      </c>
      <c r="E26" s="181">
        <v>281.54350802251759</v>
      </c>
      <c r="F26" s="181">
        <v>261.27313058477512</v>
      </c>
      <c r="G26" s="183">
        <v>278.01251174732226</v>
      </c>
      <c r="H26" s="183">
        <v>257.99635657075783</v>
      </c>
      <c r="I26" s="82"/>
      <c r="J26" s="82"/>
      <c r="K26" s="390"/>
      <c r="L26" s="390"/>
      <c r="M26" s="390"/>
      <c r="N26" s="390"/>
      <c r="O26" s="390"/>
      <c r="P26" s="390"/>
      <c r="Q26" s="391"/>
      <c r="R26" s="391"/>
      <c r="S26" s="391"/>
    </row>
    <row r="27" spans="2:19" ht="10.35" customHeight="1" x14ac:dyDescent="0.25">
      <c r="B27" s="75"/>
      <c r="C27" s="181"/>
      <c r="D27" s="181"/>
      <c r="E27" s="181"/>
      <c r="F27" s="181"/>
      <c r="G27" s="183"/>
      <c r="H27" s="183"/>
      <c r="I27" s="82"/>
      <c r="J27" s="82"/>
      <c r="K27" s="390"/>
      <c r="L27" s="390"/>
      <c r="M27" s="390"/>
      <c r="N27" s="390"/>
      <c r="O27" s="390"/>
      <c r="P27" s="390"/>
      <c r="Q27" s="391"/>
      <c r="R27" s="391"/>
      <c r="S27" s="391"/>
    </row>
    <row r="28" spans="2:19" ht="15" customHeight="1" x14ac:dyDescent="0.25">
      <c r="B28" s="77">
        <v>2025</v>
      </c>
      <c r="C28" s="179">
        <v>279.652300767231</v>
      </c>
      <c r="D28" s="179">
        <v>253.95390973077548</v>
      </c>
      <c r="E28" s="179">
        <v>285.00508728801418</v>
      </c>
      <c r="F28" s="179">
        <v>258.81480685616174</v>
      </c>
      <c r="G28" s="180">
        <v>281.43067739060962</v>
      </c>
      <c r="H28" s="180">
        <v>255.5688640695804</v>
      </c>
      <c r="I28" s="82"/>
      <c r="J28" s="82"/>
      <c r="K28" s="390"/>
      <c r="L28" s="390"/>
      <c r="M28" s="390"/>
      <c r="N28" s="390"/>
      <c r="O28" s="390"/>
      <c r="P28" s="390"/>
      <c r="Q28" s="391"/>
      <c r="R28" s="391"/>
      <c r="S28" s="391"/>
    </row>
    <row r="29" spans="2:19" ht="15" customHeight="1" x14ac:dyDescent="0.25">
      <c r="B29" s="75">
        <v>2026</v>
      </c>
      <c r="C29" s="181">
        <v>280.08430872449901</v>
      </c>
      <c r="D29" s="181">
        <v>249.06947456402401</v>
      </c>
      <c r="E29" s="181">
        <v>285.44536425062989</v>
      </c>
      <c r="F29" s="181">
        <v>253.83687938253314</v>
      </c>
      <c r="G29" s="183">
        <v>281.86543259097277</v>
      </c>
      <c r="H29" s="183">
        <v>250.65336759814761</v>
      </c>
      <c r="I29" s="82"/>
      <c r="J29" s="82"/>
      <c r="K29" s="390"/>
      <c r="L29" s="390"/>
      <c r="M29" s="390"/>
      <c r="N29" s="390"/>
      <c r="O29" s="390"/>
      <c r="P29" s="390"/>
      <c r="Q29" s="391"/>
      <c r="R29" s="391"/>
      <c r="S29" s="391"/>
    </row>
    <row r="30" spans="2:19" ht="15" customHeight="1" x14ac:dyDescent="0.25">
      <c r="B30" s="77">
        <v>2027</v>
      </c>
      <c r="C30" s="179">
        <v>286.13995186291697</v>
      </c>
      <c r="D30" s="179">
        <v>248.98939014924721</v>
      </c>
      <c r="E30" s="179">
        <v>291.61691762785892</v>
      </c>
      <c r="F30" s="179">
        <v>253.75526208290339</v>
      </c>
      <c r="G30" s="180">
        <v>287.95958502885776</v>
      </c>
      <c r="H30" s="180">
        <v>250.57277390720634</v>
      </c>
      <c r="I30" s="82"/>
      <c r="J30" s="82"/>
      <c r="K30" s="390"/>
      <c r="L30" s="390"/>
      <c r="M30" s="390"/>
      <c r="N30" s="390"/>
      <c r="O30" s="390"/>
      <c r="P30" s="390"/>
      <c r="Q30" s="391"/>
      <c r="R30" s="391"/>
      <c r="S30" s="391"/>
    </row>
    <row r="31" spans="2:19" ht="15" customHeight="1" x14ac:dyDescent="0.25">
      <c r="B31" s="75">
        <v>2028</v>
      </c>
      <c r="C31" s="181">
        <v>291.70463072393602</v>
      </c>
      <c r="D31" s="181">
        <v>248.52184845341426</v>
      </c>
      <c r="E31" s="181">
        <v>297.28810924746438</v>
      </c>
      <c r="F31" s="181">
        <v>253.27877123528273</v>
      </c>
      <c r="G31" s="183">
        <v>293.55965102874853</v>
      </c>
      <c r="H31" s="183">
        <v>250.10225900063978</v>
      </c>
      <c r="I31" s="82"/>
      <c r="J31" s="82"/>
      <c r="K31" s="390"/>
      <c r="L31" s="390"/>
      <c r="M31" s="390"/>
      <c r="N31" s="390"/>
      <c r="O31" s="390"/>
      <c r="P31" s="390"/>
      <c r="Q31" s="391"/>
      <c r="R31" s="391"/>
      <c r="S31" s="391"/>
    </row>
    <row r="32" spans="2:19" ht="15" customHeight="1" x14ac:dyDescent="0.25">
      <c r="B32" s="77">
        <v>2029</v>
      </c>
      <c r="C32" s="179">
        <v>296.60227548593599</v>
      </c>
      <c r="D32" s="179">
        <v>247.58918078930719</v>
      </c>
      <c r="E32" s="179">
        <v>302.27949915940127</v>
      </c>
      <c r="F32" s="179">
        <v>252.32825150671167</v>
      </c>
      <c r="G32" s="180">
        <v>298.48844109844117</v>
      </c>
      <c r="H32" s="180">
        <v>249.1636602772613</v>
      </c>
      <c r="I32" s="82"/>
      <c r="J32" s="82"/>
      <c r="K32" s="390"/>
      <c r="L32" s="390"/>
      <c r="M32" s="390"/>
      <c r="N32" s="390"/>
      <c r="O32" s="390"/>
      <c r="P32" s="390"/>
      <c r="Q32" s="391"/>
      <c r="R32" s="391"/>
      <c r="S32" s="391"/>
    </row>
    <row r="33" spans="2:19" ht="10.35" customHeight="1" x14ac:dyDescent="0.25">
      <c r="B33" s="78"/>
      <c r="C33" s="185"/>
      <c r="D33" s="185"/>
      <c r="E33" s="185"/>
      <c r="F33" s="185"/>
      <c r="G33" s="186"/>
      <c r="H33" s="186"/>
      <c r="I33" s="82"/>
      <c r="J33" s="82"/>
      <c r="K33" s="390"/>
      <c r="L33" s="390"/>
      <c r="M33" s="390"/>
      <c r="N33" s="390"/>
      <c r="O33" s="390"/>
      <c r="P33" s="390"/>
      <c r="Q33" s="391"/>
      <c r="R33" s="391"/>
      <c r="S33" s="391"/>
    </row>
    <row r="34" spans="2:19" ht="15" customHeight="1" x14ac:dyDescent="0.25">
      <c r="B34" s="75">
        <v>2030</v>
      </c>
      <c r="C34" s="181">
        <v>302.31623867267302</v>
      </c>
      <c r="D34" s="181">
        <v>247.22834289604211</v>
      </c>
      <c r="E34" s="181">
        <v>308.10283253562829</v>
      </c>
      <c r="F34" s="181">
        <v>251.96050686458037</v>
      </c>
      <c r="G34" s="183">
        <v>304.23874075918633</v>
      </c>
      <c r="H34" s="183">
        <v>248.80052772855282</v>
      </c>
      <c r="I34" s="82"/>
      <c r="J34" s="82"/>
      <c r="K34" s="390"/>
      <c r="L34" s="390"/>
      <c r="M34" s="390"/>
      <c r="N34" s="390"/>
      <c r="O34" s="390"/>
      <c r="P34" s="390"/>
      <c r="Q34" s="391"/>
      <c r="R34" s="391"/>
      <c r="S34" s="391"/>
    </row>
    <row r="35" spans="2:19" ht="15" customHeight="1" x14ac:dyDescent="0.25">
      <c r="B35" s="77">
        <v>2031</v>
      </c>
      <c r="C35" s="179">
        <v>308.370581619343</v>
      </c>
      <c r="D35" s="179">
        <v>247.03430358645281</v>
      </c>
      <c r="E35" s="179">
        <v>314.2730608343166</v>
      </c>
      <c r="F35" s="179">
        <v>251.76275347504961</v>
      </c>
      <c r="G35" s="180">
        <v>310.33158473708949</v>
      </c>
      <c r="H35" s="180">
        <v>248.60525447605926</v>
      </c>
      <c r="I35" s="82"/>
      <c r="J35" s="82"/>
      <c r="K35" s="390"/>
      <c r="L35" s="390"/>
      <c r="M35" s="390"/>
      <c r="N35" s="390"/>
      <c r="O35" s="390"/>
      <c r="P35" s="390"/>
      <c r="Q35" s="391"/>
      <c r="R35" s="391"/>
      <c r="S35" s="391"/>
    </row>
    <row r="36" spans="2:19" ht="15" customHeight="1" x14ac:dyDescent="0.25">
      <c r="B36" s="75">
        <v>2032</v>
      </c>
      <c r="C36" s="181">
        <v>314.69120080528597</v>
      </c>
      <c r="D36" s="181">
        <v>246.75169029360248</v>
      </c>
      <c r="E36" s="181">
        <v>320.71466212943125</v>
      </c>
      <c r="F36" s="181">
        <v>251.47473071973317</v>
      </c>
      <c r="G36" s="183">
        <v>316.69239826927861</v>
      </c>
      <c r="H36" s="183">
        <v>248.32084397692071</v>
      </c>
      <c r="I36" s="82"/>
      <c r="J36" s="82"/>
      <c r="K36" s="390"/>
      <c r="L36" s="390"/>
      <c r="M36" s="390"/>
      <c r="N36" s="390"/>
      <c r="O36" s="390"/>
      <c r="P36" s="390"/>
      <c r="Q36" s="391"/>
      <c r="R36" s="391"/>
      <c r="S36" s="391"/>
    </row>
    <row r="37" spans="2:19" ht="15" customHeight="1" x14ac:dyDescent="0.25">
      <c r="B37" s="77">
        <v>2033</v>
      </c>
      <c r="C37" s="179">
        <v>320.748706096077</v>
      </c>
      <c r="D37" s="179">
        <v>246.15341315211046</v>
      </c>
      <c r="E37" s="179">
        <v>326.8881133022378</v>
      </c>
      <c r="F37" s="179">
        <v>250.86500203713143</v>
      </c>
      <c r="G37" s="180">
        <v>322.78842470141404</v>
      </c>
      <c r="H37" s="180">
        <v>247.71876224637359</v>
      </c>
      <c r="I37" s="82"/>
      <c r="J37" s="82"/>
      <c r="K37" s="391"/>
      <c r="L37" s="391"/>
      <c r="M37" s="391"/>
      <c r="N37" s="391"/>
      <c r="O37" s="391"/>
      <c r="P37" s="391"/>
      <c r="Q37" s="391"/>
      <c r="R37" s="391"/>
      <c r="S37" s="391"/>
    </row>
    <row r="38" spans="2:19" ht="15" customHeight="1" x14ac:dyDescent="0.25">
      <c r="B38" s="75">
        <v>2034</v>
      </c>
      <c r="C38" s="181">
        <v>325.579916086781</v>
      </c>
      <c r="D38" s="181">
        <v>244.69950842554411</v>
      </c>
      <c r="E38" s="181">
        <v>331.81179682398863</v>
      </c>
      <c r="F38" s="181">
        <v>249.38326831862935</v>
      </c>
      <c r="G38" s="183">
        <v>327.6503575250307</v>
      </c>
      <c r="H38" s="183">
        <v>246.25561178797798</v>
      </c>
      <c r="I38" s="82"/>
      <c r="J38" s="82"/>
    </row>
    <row r="39" spans="2:19" ht="10.35" customHeight="1" x14ac:dyDescent="0.25">
      <c r="B39" s="75"/>
      <c r="C39" s="181"/>
      <c r="D39" s="181"/>
      <c r="E39" s="181"/>
      <c r="F39" s="181"/>
      <c r="G39" s="183"/>
      <c r="H39" s="183"/>
      <c r="I39" s="82"/>
      <c r="J39" s="82"/>
    </row>
    <row r="40" spans="2:19" ht="15" customHeight="1" x14ac:dyDescent="0.25">
      <c r="B40" s="77">
        <v>2035</v>
      </c>
      <c r="C40" s="179">
        <v>329.765177314646</v>
      </c>
      <c r="D40" s="179">
        <v>242.75674304288529</v>
      </c>
      <c r="E40" s="179">
        <v>336.07716756579293</v>
      </c>
      <c r="F40" s="179">
        <v>247.40331672893836</v>
      </c>
      <c r="G40" s="180">
        <v>331.86223384138219</v>
      </c>
      <c r="H40" s="180">
        <v>244.30049189033122</v>
      </c>
      <c r="I40" s="82"/>
      <c r="J40" s="82"/>
    </row>
    <row r="41" spans="2:19" ht="15" customHeight="1" x14ac:dyDescent="0.25">
      <c r="B41" s="75">
        <v>2036</v>
      </c>
      <c r="C41" s="181">
        <v>333.43793112574798</v>
      </c>
      <c r="D41" s="181">
        <v>240.33985526877521</v>
      </c>
      <c r="E41" s="181">
        <v>339.82022105631927</v>
      </c>
      <c r="F41" s="181">
        <v>244.9401676358118</v>
      </c>
      <c r="G41" s="183">
        <v>335.55834358234125</v>
      </c>
      <c r="H41" s="183">
        <v>241.8682345422645</v>
      </c>
      <c r="I41" s="82"/>
      <c r="J41" s="82"/>
    </row>
    <row r="42" spans="2:19" ht="15" customHeight="1" x14ac:dyDescent="0.25">
      <c r="B42" s="77">
        <v>2037</v>
      </c>
      <c r="C42" s="179">
        <v>336.92220530294998</v>
      </c>
      <c r="D42" s="179">
        <v>237.72934138002313</v>
      </c>
      <c r="E42" s="179">
        <v>343.37118724999766</v>
      </c>
      <c r="F42" s="179">
        <v>242.27968625700976</v>
      </c>
      <c r="G42" s="180">
        <v>339.06477510181855</v>
      </c>
      <c r="H42" s="180">
        <v>239.24111976425806</v>
      </c>
      <c r="I42" s="82"/>
      <c r="J42" s="82"/>
    </row>
    <row r="43" spans="2:19" ht="15" customHeight="1" x14ac:dyDescent="0.25">
      <c r="B43" s="75">
        <v>2038</v>
      </c>
      <c r="C43" s="181">
        <v>340.37013478860803</v>
      </c>
      <c r="D43" s="181">
        <v>235.05294719128619</v>
      </c>
      <c r="E43" s="181">
        <v>346.88511308335177</v>
      </c>
      <c r="F43" s="181">
        <v>239.55206357239248</v>
      </c>
      <c r="G43" s="183">
        <v>342.53463080506725</v>
      </c>
      <c r="H43" s="183">
        <v>236.54770573750389</v>
      </c>
      <c r="I43" s="82"/>
      <c r="J43" s="82"/>
    </row>
    <row r="44" spans="2:19" ht="15" customHeight="1" x14ac:dyDescent="0.25">
      <c r="B44" s="77">
        <v>2039</v>
      </c>
      <c r="C44" s="179">
        <v>343.81532355712</v>
      </c>
      <c r="D44" s="179">
        <v>232.43877485373176</v>
      </c>
      <c r="E44" s="179">
        <v>350.39624573986697</v>
      </c>
      <c r="F44" s="179">
        <v>236.88785371891888</v>
      </c>
      <c r="G44" s="180">
        <v>346.0017283622866</v>
      </c>
      <c r="H44" s="180">
        <v>233.91690924573422</v>
      </c>
      <c r="I44" s="82"/>
      <c r="J44" s="82"/>
    </row>
    <row r="45" spans="2:19" ht="10.35" customHeight="1" x14ac:dyDescent="0.25">
      <c r="B45" s="78"/>
      <c r="C45" s="185"/>
      <c r="D45" s="185"/>
      <c r="E45" s="185"/>
      <c r="F45" s="185"/>
      <c r="G45" s="186"/>
      <c r="H45" s="186"/>
      <c r="I45" s="82"/>
      <c r="J45" s="82"/>
    </row>
    <row r="46" spans="2:19" ht="15" customHeight="1" x14ac:dyDescent="0.25">
      <c r="B46" s="75">
        <v>2040</v>
      </c>
      <c r="C46" s="181">
        <v>347.06528480448202</v>
      </c>
      <c r="D46" s="181">
        <v>229.70304680705428</v>
      </c>
      <c r="E46" s="181">
        <v>353.70841405189543</v>
      </c>
      <c r="F46" s="181">
        <v>234.09976147508439</v>
      </c>
      <c r="G46" s="183">
        <v>349.27235689932706</v>
      </c>
      <c r="H46" s="183">
        <v>231.16378404268514</v>
      </c>
      <c r="I46" s="82"/>
      <c r="J46" s="82"/>
    </row>
    <row r="47" spans="2:19" ht="15" customHeight="1" x14ac:dyDescent="0.25">
      <c r="B47" s="77">
        <v>2041</v>
      </c>
      <c r="C47" s="179">
        <v>351.62096988037803</v>
      </c>
      <c r="D47" s="179">
        <v>227.7047631618378</v>
      </c>
      <c r="E47" s="179">
        <v>358.35129887404884</v>
      </c>
      <c r="F47" s="179">
        <v>232.06322895534962</v>
      </c>
      <c r="G47" s="180">
        <v>353.85701267855802</v>
      </c>
      <c r="H47" s="180">
        <v>229.15279282842036</v>
      </c>
      <c r="I47" s="82"/>
      <c r="J47" s="82"/>
    </row>
    <row r="48" spans="2:19" ht="15" customHeight="1" x14ac:dyDescent="0.25">
      <c r="B48" s="75">
        <v>2042</v>
      </c>
      <c r="C48" s="181">
        <v>358.73744231013802</v>
      </c>
      <c r="D48" s="181">
        <v>227.26292035804087</v>
      </c>
      <c r="E48" s="181">
        <v>365.60398673129873</v>
      </c>
      <c r="F48" s="181">
        <v>231.61292889874989</v>
      </c>
      <c r="G48" s="183">
        <v>361.01874047784395</v>
      </c>
      <c r="H48" s="183">
        <v>228.70814023936035</v>
      </c>
      <c r="I48" s="82"/>
      <c r="J48" s="82"/>
    </row>
    <row r="49" spans="2:10" ht="15" customHeight="1" x14ac:dyDescent="0.25">
      <c r="B49" s="77">
        <v>2043</v>
      </c>
      <c r="C49" s="179">
        <v>366.59112904765499</v>
      </c>
      <c r="D49" s="179">
        <v>227.2311246630718</v>
      </c>
      <c r="E49" s="179">
        <v>373.60799981475208</v>
      </c>
      <c r="F49" s="179">
        <v>231.58052460672303</v>
      </c>
      <c r="G49" s="180">
        <v>368.92237070898864</v>
      </c>
      <c r="H49" s="180">
        <v>228.67614234787618</v>
      </c>
      <c r="I49" s="82"/>
      <c r="J49" s="82"/>
    </row>
    <row r="50" spans="2:10" ht="10.35" customHeight="1" x14ac:dyDescent="0.25">
      <c r="B50" s="78"/>
      <c r="C50" s="187"/>
      <c r="D50" s="187"/>
      <c r="E50" s="188"/>
      <c r="F50" s="188"/>
      <c r="G50" s="173"/>
      <c r="H50" s="173"/>
      <c r="I50" s="82"/>
      <c r="J50" s="82"/>
    </row>
    <row r="51" spans="2:10" ht="15" customHeight="1" x14ac:dyDescent="0.25">
      <c r="B51" s="287" t="s">
        <v>5</v>
      </c>
      <c r="C51" s="189"/>
      <c r="D51" s="189"/>
      <c r="E51" s="190"/>
      <c r="F51" s="190"/>
      <c r="G51" s="189"/>
      <c r="H51" s="189"/>
      <c r="I51" s="82"/>
      <c r="J51" s="82"/>
    </row>
    <row r="52" spans="2:10" ht="15" customHeight="1" x14ac:dyDescent="0.25">
      <c r="B52" s="75" t="s">
        <v>139</v>
      </c>
      <c r="C52" s="79">
        <f>RATE(2022-2010,,-C10,C22)</f>
        <v>2.9120626291182793E-2</v>
      </c>
      <c r="D52" s="79">
        <f t="shared" ref="D52:H52" si="0">RATE(2022-2010,,-D10,D22)</f>
        <v>5.3795484500686122E-3</v>
      </c>
      <c r="E52" s="79">
        <f t="shared" si="0"/>
        <v>3.0369986234496455E-2</v>
      </c>
      <c r="F52" s="79">
        <f t="shared" si="0"/>
        <v>6.6000865548286013E-3</v>
      </c>
      <c r="G52" s="79">
        <f t="shared" si="0"/>
        <v>2.9534048391242098E-2</v>
      </c>
      <c r="H52" s="79">
        <f t="shared" si="0"/>
        <v>5.7834331986583677E-3</v>
      </c>
      <c r="I52" s="82"/>
      <c r="J52" s="82"/>
    </row>
    <row r="53" spans="2:10" ht="15" customHeight="1" x14ac:dyDescent="0.25">
      <c r="B53" s="77" t="s">
        <v>136</v>
      </c>
      <c r="C53" s="80">
        <f>RATE(2023-2022,,-C22,C25)</f>
        <v>-8.3957649482478441E-2</v>
      </c>
      <c r="D53" s="80">
        <f t="shared" ref="D53:H53" si="1">RATE(2023-2022,,-D22,D25)</f>
        <v>-0.12871834442662516</v>
      </c>
      <c r="E53" s="80">
        <f t="shared" si="1"/>
        <v>-8.3957649482478483E-2</v>
      </c>
      <c r="F53" s="80">
        <f t="shared" si="1"/>
        <v>-0.12871834442662516</v>
      </c>
      <c r="G53" s="80">
        <f>RATE(2023-2022,,-G22,G25)</f>
        <v>-8.3957649482478539E-2</v>
      </c>
      <c r="H53" s="80">
        <f t="shared" si="1"/>
        <v>-0.12871834442662525</v>
      </c>
      <c r="I53" s="82"/>
      <c r="J53" s="82"/>
    </row>
    <row r="54" spans="2:10" ht="15" customHeight="1" x14ac:dyDescent="0.25">
      <c r="B54" s="75" t="s">
        <v>137</v>
      </c>
      <c r="C54" s="81">
        <f>RATE(2033-2023,,-C25,C37)</f>
        <v>1.2488443146489326E-2</v>
      </c>
      <c r="D54" s="81">
        <f t="shared" ref="D54:H54" si="2">RATE(2033-2023,,-D25,D37)</f>
        <v>-9.0086405188601892E-3</v>
      </c>
      <c r="E54" s="81">
        <f t="shared" si="2"/>
        <v>1.2488443146489503E-2</v>
      </c>
      <c r="F54" s="81">
        <f t="shared" si="2"/>
        <v>-9.0086405188601719E-3</v>
      </c>
      <c r="G54" s="81">
        <f t="shared" si="2"/>
        <v>1.2488443146489401E-2</v>
      </c>
      <c r="H54" s="81">
        <f t="shared" si="2"/>
        <v>-9.0086405188601754E-3</v>
      </c>
      <c r="I54" s="82"/>
      <c r="J54" s="82"/>
    </row>
    <row r="55" spans="2:10" ht="15" customHeight="1" x14ac:dyDescent="0.25">
      <c r="B55" s="77" t="s">
        <v>138</v>
      </c>
      <c r="C55" s="80">
        <f>RATE(2043-2023,,-C25,C49)</f>
        <v>1.2968380709197704E-2</v>
      </c>
      <c r="D55" s="80">
        <f t="shared" ref="D55:H55" si="3">RATE(2043-2023,,-D25,D49)</f>
        <v>-8.4878698547808992E-3</v>
      </c>
      <c r="E55" s="80">
        <f t="shared" si="3"/>
        <v>1.2968380709197725E-2</v>
      </c>
      <c r="F55" s="80">
        <f t="shared" si="3"/>
        <v>-8.487869854780946E-3</v>
      </c>
      <c r="G55" s="80">
        <f t="shared" si="3"/>
        <v>1.2968380709197803E-2</v>
      </c>
      <c r="H55" s="80">
        <f t="shared" si="3"/>
        <v>-8.4878698547808593E-3</v>
      </c>
      <c r="I55" s="82"/>
      <c r="J55" s="82"/>
    </row>
    <row r="56" spans="2:10" ht="15" customHeight="1" x14ac:dyDescent="0.25">
      <c r="B56" s="50" t="s">
        <v>88</v>
      </c>
      <c r="C56" s="47"/>
      <c r="D56" s="47"/>
      <c r="E56" s="47"/>
      <c r="F56" s="47"/>
      <c r="G56" s="47"/>
      <c r="H56" s="47"/>
      <c r="I56" s="17"/>
      <c r="J56" s="17"/>
    </row>
    <row r="57" spans="2:10" x14ac:dyDescent="0.25">
      <c r="I57" s="17"/>
      <c r="J57" s="17"/>
    </row>
  </sheetData>
  <printOptions horizontalCentered="1"/>
  <pageMargins left="0.7" right="0.7" top="0.75" bottom="0.75" header="0.3" footer="0.3"/>
  <pageSetup scale="8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B1:P61"/>
  <sheetViews>
    <sheetView showGridLines="0" zoomScale="70" zoomScaleNormal="70" workbookViewId="0">
      <pane ySplit="8" topLeftCell="A21" activePane="bottomLeft" state="frozen"/>
      <selection activeCell="C10" sqref="C10"/>
      <selection pane="bottomLeft" activeCell="P1" sqref="P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11" width="10.5703125" style="19" customWidth="1"/>
    <col min="12" max="12" width="11.42578125" style="27" bestFit="1" customWidth="1"/>
    <col min="13" max="13" width="9.140625" style="2" customWidth="1"/>
    <col min="14" max="16384" width="9.140625" style="2"/>
  </cols>
  <sheetData>
    <row r="1" spans="2:12" ht="18.75" x14ac:dyDescent="0.3">
      <c r="B1" s="21" t="s">
        <v>89</v>
      </c>
      <c r="C1" s="21"/>
      <c r="D1" s="21"/>
      <c r="E1" s="21"/>
      <c r="F1" s="21"/>
      <c r="G1" s="21"/>
      <c r="H1" s="21"/>
      <c r="I1" s="21"/>
      <c r="J1" s="21"/>
      <c r="K1" s="20"/>
    </row>
    <row r="2" spans="2:12" x14ac:dyDescent="0.25">
      <c r="B2" s="8"/>
      <c r="C2" s="8"/>
      <c r="D2" s="8"/>
      <c r="E2" s="8"/>
      <c r="F2" s="8"/>
      <c r="G2" s="8"/>
      <c r="H2" s="8"/>
      <c r="I2" s="7"/>
      <c r="J2" s="7"/>
    </row>
    <row r="3" spans="2:12" ht="21" x14ac:dyDescent="0.35">
      <c r="B3" s="22" t="s">
        <v>90</v>
      </c>
      <c r="C3" s="22"/>
      <c r="D3" s="22"/>
      <c r="E3" s="22"/>
      <c r="F3" s="22"/>
      <c r="G3" s="22"/>
      <c r="H3" s="22"/>
      <c r="I3" s="22"/>
      <c r="J3" s="22"/>
      <c r="K3" s="22"/>
    </row>
    <row r="4" spans="2:12" ht="10.35" customHeight="1" x14ac:dyDescent="0.25">
      <c r="B4" s="109"/>
      <c r="C4" s="107"/>
      <c r="D4" s="107"/>
      <c r="E4" s="107"/>
      <c r="F4" s="107"/>
      <c r="G4" s="107"/>
      <c r="H4" s="107"/>
      <c r="I4" s="107"/>
      <c r="J4" s="107"/>
      <c r="K4" s="107"/>
      <c r="L4" s="161"/>
    </row>
    <row r="5" spans="2:12" ht="24" customHeight="1" x14ac:dyDescent="0.35">
      <c r="B5" s="22" t="s">
        <v>91</v>
      </c>
      <c r="C5" s="22"/>
      <c r="D5" s="22"/>
      <c r="E5" s="22"/>
      <c r="F5" s="22"/>
      <c r="G5" s="22"/>
      <c r="H5" s="22"/>
      <c r="I5" s="22"/>
      <c r="J5" s="22"/>
      <c r="K5" s="22"/>
    </row>
    <row r="6" spans="2:12" ht="24" customHeight="1" x14ac:dyDescent="0.25">
      <c r="B6" s="7"/>
      <c r="C6" s="7"/>
      <c r="D6" s="7"/>
      <c r="E6" s="9"/>
      <c r="F6" s="7"/>
      <c r="G6" s="7"/>
      <c r="H6" s="7"/>
      <c r="I6" s="7"/>
      <c r="J6" s="7"/>
      <c r="K6" s="7"/>
    </row>
    <row r="7" spans="2:12" ht="36" customHeight="1" x14ac:dyDescent="0.25">
      <c r="B7" s="192"/>
      <c r="C7" s="307" t="s">
        <v>92</v>
      </c>
      <c r="D7" s="307"/>
      <c r="E7" s="307"/>
      <c r="F7" s="92" t="s">
        <v>93</v>
      </c>
      <c r="G7" s="92"/>
      <c r="H7" s="92"/>
      <c r="I7" s="307" t="s">
        <v>94</v>
      </c>
      <c r="J7" s="307"/>
      <c r="K7" s="307"/>
      <c r="L7" s="147"/>
    </row>
    <row r="8" spans="2:12" ht="18" customHeight="1" x14ac:dyDescent="0.25">
      <c r="B8" s="110" t="s">
        <v>3</v>
      </c>
      <c r="C8" s="312" t="s">
        <v>12</v>
      </c>
      <c r="D8" s="312" t="s">
        <v>95</v>
      </c>
      <c r="E8" s="312" t="s">
        <v>14</v>
      </c>
      <c r="F8" s="312" t="s">
        <v>12</v>
      </c>
      <c r="G8" s="312" t="s">
        <v>95</v>
      </c>
      <c r="H8" s="312" t="s">
        <v>14</v>
      </c>
      <c r="I8" s="312" t="s">
        <v>12</v>
      </c>
      <c r="J8" s="312" t="s">
        <v>95</v>
      </c>
      <c r="K8" s="312" t="s">
        <v>14</v>
      </c>
      <c r="L8" s="161"/>
    </row>
    <row r="9" spans="2:12" ht="15" customHeight="1" x14ac:dyDescent="0.25">
      <c r="B9" s="63" t="s">
        <v>0</v>
      </c>
      <c r="C9" s="330"/>
      <c r="D9" s="331"/>
      <c r="E9" s="332"/>
      <c r="F9" s="330"/>
      <c r="G9" s="340"/>
      <c r="H9" s="341"/>
      <c r="I9" s="330"/>
      <c r="J9" s="340"/>
      <c r="K9" s="341"/>
      <c r="L9" s="161"/>
    </row>
    <row r="10" spans="2:12" ht="15" customHeight="1" x14ac:dyDescent="0.25">
      <c r="B10" s="74">
        <v>2010</v>
      </c>
      <c r="C10" s="157">
        <v>11305.66288</v>
      </c>
      <c r="D10" s="157">
        <v>15970.502947000001</v>
      </c>
      <c r="E10" s="158">
        <v>27276.165827000001</v>
      </c>
      <c r="F10" s="157">
        <v>1495.491411</v>
      </c>
      <c r="G10" s="157">
        <v>6246.3655179999996</v>
      </c>
      <c r="H10" s="158">
        <v>7741.8569289999996</v>
      </c>
      <c r="I10" s="159">
        <v>12801.154290999999</v>
      </c>
      <c r="J10" s="141">
        <v>22216.868465</v>
      </c>
      <c r="K10" s="160">
        <v>35018.022755999998</v>
      </c>
      <c r="L10" s="161"/>
    </row>
    <row r="11" spans="2:12" ht="15" customHeight="1" x14ac:dyDescent="0.25">
      <c r="B11" s="73">
        <v>2011</v>
      </c>
      <c r="C11" s="149">
        <v>10601.486322000001</v>
      </c>
      <c r="D11" s="149">
        <v>17930.535618999998</v>
      </c>
      <c r="E11" s="150">
        <v>28532.021940999999</v>
      </c>
      <c r="F11" s="149">
        <v>1420.5312100000001</v>
      </c>
      <c r="G11" s="149">
        <v>6278.3707899999999</v>
      </c>
      <c r="H11" s="150">
        <v>7698.902</v>
      </c>
      <c r="I11" s="151">
        <v>12022.017532000002</v>
      </c>
      <c r="J11" s="139">
        <v>24208.906239</v>
      </c>
      <c r="K11" s="152">
        <v>36230.923771000002</v>
      </c>
      <c r="L11" s="161"/>
    </row>
    <row r="12" spans="2:12" ht="15" customHeight="1" x14ac:dyDescent="0.25">
      <c r="B12" s="74">
        <v>2012</v>
      </c>
      <c r="C12" s="157">
        <v>10837.732586</v>
      </c>
      <c r="D12" s="157">
        <v>17112.931140000001</v>
      </c>
      <c r="E12" s="158">
        <v>27950.663725999999</v>
      </c>
      <c r="F12" s="157">
        <v>1408.6944229999999</v>
      </c>
      <c r="G12" s="157">
        <v>6017.8032940000003</v>
      </c>
      <c r="H12" s="158">
        <v>7426.4977170000002</v>
      </c>
      <c r="I12" s="159">
        <v>12246.427008999999</v>
      </c>
      <c r="J12" s="141">
        <v>23130.734433999998</v>
      </c>
      <c r="K12" s="160">
        <v>35377.161442999997</v>
      </c>
      <c r="L12" s="161"/>
    </row>
    <row r="13" spans="2:12" ht="15" customHeight="1" x14ac:dyDescent="0.25">
      <c r="B13" s="73">
        <v>2013</v>
      </c>
      <c r="C13" s="149">
        <v>10968.854244</v>
      </c>
      <c r="D13" s="149">
        <v>15956.419986999999</v>
      </c>
      <c r="E13" s="150">
        <v>26925.274230999999</v>
      </c>
      <c r="F13" s="149">
        <v>1380.8242190000001</v>
      </c>
      <c r="G13" s="149">
        <v>5758.3979810000001</v>
      </c>
      <c r="H13" s="150">
        <v>7139.2222000000002</v>
      </c>
      <c r="I13" s="151">
        <v>12349.678463</v>
      </c>
      <c r="J13" s="139">
        <v>21714.817968000003</v>
      </c>
      <c r="K13" s="152">
        <v>34064.496431000007</v>
      </c>
      <c r="L13" s="161"/>
    </row>
    <row r="14" spans="2:12" ht="15" customHeight="1" x14ac:dyDescent="0.25">
      <c r="B14" s="74">
        <v>2014</v>
      </c>
      <c r="C14" s="157">
        <v>11235.602916</v>
      </c>
      <c r="D14" s="157">
        <v>15889.641331000001</v>
      </c>
      <c r="E14" s="158">
        <v>27125.244247000002</v>
      </c>
      <c r="F14" s="157">
        <v>1403.0197840000001</v>
      </c>
      <c r="G14" s="157">
        <v>6209.0398910000004</v>
      </c>
      <c r="H14" s="158">
        <v>7612.0596750000004</v>
      </c>
      <c r="I14" s="159">
        <v>12638.6227</v>
      </c>
      <c r="J14" s="141">
        <v>22098.680971000002</v>
      </c>
      <c r="K14" s="160">
        <v>34737.303671000001</v>
      </c>
      <c r="L14" s="161"/>
    </row>
    <row r="15" spans="2:12" ht="15" customHeight="1" x14ac:dyDescent="0.25">
      <c r="B15" s="73">
        <v>2015</v>
      </c>
      <c r="C15" s="149">
        <v>11635.701967999999</v>
      </c>
      <c r="D15" s="149">
        <v>16358.943767999999</v>
      </c>
      <c r="E15" s="150">
        <v>27994.645735999999</v>
      </c>
      <c r="F15" s="149">
        <v>1455.238214</v>
      </c>
      <c r="G15" s="149">
        <v>6277.3065159999996</v>
      </c>
      <c r="H15" s="150">
        <v>7732.5447299999996</v>
      </c>
      <c r="I15" s="151">
        <v>13090.940181999998</v>
      </c>
      <c r="J15" s="139">
        <v>22636.250284000002</v>
      </c>
      <c r="K15" s="152">
        <v>35727.190466</v>
      </c>
    </row>
    <row r="16" spans="2:12" ht="15" customHeight="1" x14ac:dyDescent="0.25">
      <c r="B16" s="74">
        <v>2016</v>
      </c>
      <c r="C16" s="157">
        <v>11998.386623</v>
      </c>
      <c r="D16" s="157">
        <v>16235.772691</v>
      </c>
      <c r="E16" s="158">
        <v>28234.159314</v>
      </c>
      <c r="F16" s="157">
        <v>1373.495406</v>
      </c>
      <c r="G16" s="157">
        <v>6135.8712960000003</v>
      </c>
      <c r="H16" s="158">
        <v>7509.3667020000003</v>
      </c>
      <c r="I16" s="159">
        <v>13371.882029</v>
      </c>
      <c r="J16" s="141">
        <v>22371.643987000003</v>
      </c>
      <c r="K16" s="160">
        <v>35743.526016000003</v>
      </c>
    </row>
    <row r="17" spans="2:16" ht="15" customHeight="1" x14ac:dyDescent="0.25">
      <c r="B17" s="77">
        <v>2017</v>
      </c>
      <c r="C17" s="149">
        <v>13061.694825</v>
      </c>
      <c r="D17" s="149">
        <v>17587.368106000002</v>
      </c>
      <c r="E17" s="150">
        <v>30649.062931</v>
      </c>
      <c r="F17" s="149">
        <v>1579.2562150000001</v>
      </c>
      <c r="G17" s="149">
        <v>6957.8725789999999</v>
      </c>
      <c r="H17" s="150">
        <v>8537.1287940000002</v>
      </c>
      <c r="I17" s="151">
        <v>14640.95104</v>
      </c>
      <c r="J17" s="139">
        <v>24545.240685000004</v>
      </c>
      <c r="K17" s="152">
        <v>39186.191725000004</v>
      </c>
    </row>
    <row r="18" spans="2:16" ht="15" customHeight="1" x14ac:dyDescent="0.25">
      <c r="B18" s="75">
        <v>2018</v>
      </c>
      <c r="C18" s="157">
        <v>14181.728869</v>
      </c>
      <c r="D18" s="157">
        <v>19464.953758</v>
      </c>
      <c r="E18" s="158">
        <v>33646.682627000002</v>
      </c>
      <c r="F18" s="157">
        <v>1579.548438</v>
      </c>
      <c r="G18" s="157">
        <v>7532.468586</v>
      </c>
      <c r="H18" s="158">
        <v>9112.0170240000007</v>
      </c>
      <c r="I18" s="159">
        <v>15761.277307</v>
      </c>
      <c r="J18" s="141">
        <v>26997.422343999999</v>
      </c>
      <c r="K18" s="160">
        <v>42758.699651000003</v>
      </c>
    </row>
    <row r="19" spans="2:16" ht="15" customHeight="1" x14ac:dyDescent="0.25">
      <c r="B19" s="77">
        <v>2019</v>
      </c>
      <c r="C19" s="149">
        <v>14736.893265999999</v>
      </c>
      <c r="D19" s="149">
        <v>19667.888385999999</v>
      </c>
      <c r="E19" s="150">
        <v>34404.781651999998</v>
      </c>
      <c r="F19" s="149">
        <v>1467.6988160000001</v>
      </c>
      <c r="G19" s="149">
        <v>6984.0137420000001</v>
      </c>
      <c r="H19" s="150">
        <v>8451.7125579999993</v>
      </c>
      <c r="I19" s="151">
        <v>16204.592081999999</v>
      </c>
      <c r="J19" s="139">
        <v>26651.902128000002</v>
      </c>
      <c r="K19" s="152">
        <v>42856.494210000004</v>
      </c>
    </row>
    <row r="20" spans="2:16" ht="15" customHeight="1" x14ac:dyDescent="0.25">
      <c r="B20" s="346">
        <v>2020</v>
      </c>
      <c r="C20" s="357">
        <v>16663.042406</v>
      </c>
      <c r="D20" s="357">
        <v>21963.773238999998</v>
      </c>
      <c r="E20" s="358">
        <v>38626.815644999995</v>
      </c>
      <c r="F20" s="357">
        <v>1124.356976</v>
      </c>
      <c r="G20" s="357">
        <v>4130.3854190000002</v>
      </c>
      <c r="H20" s="358">
        <v>5254.7423950000002</v>
      </c>
      <c r="I20" s="385">
        <v>17787.399382</v>
      </c>
      <c r="J20" s="385">
        <v>26094.158658</v>
      </c>
      <c r="K20" s="358">
        <v>43881.558040000004</v>
      </c>
    </row>
    <row r="21" spans="2:16" ht="15" customHeight="1" x14ac:dyDescent="0.25">
      <c r="B21" s="77">
        <v>2021</v>
      </c>
      <c r="C21" s="149">
        <v>18554.757525000001</v>
      </c>
      <c r="D21" s="149">
        <v>26580.115286</v>
      </c>
      <c r="E21" s="150">
        <v>45134.872811000001</v>
      </c>
      <c r="F21" s="149">
        <v>1318.2299129999999</v>
      </c>
      <c r="G21" s="149">
        <v>4836.0775279999998</v>
      </c>
      <c r="H21" s="150">
        <v>6154.3074409999999</v>
      </c>
      <c r="I21" s="151">
        <v>19872.987438</v>
      </c>
      <c r="J21" s="139">
        <v>31416.192813999998</v>
      </c>
      <c r="K21" s="152">
        <v>51289.180251999998</v>
      </c>
    </row>
    <row r="22" spans="2:16" ht="15" customHeight="1" x14ac:dyDescent="0.25">
      <c r="B22" s="75" t="s">
        <v>135</v>
      </c>
      <c r="C22" s="157">
        <v>18376.091639999999</v>
      </c>
      <c r="D22" s="157">
        <v>26090.261214999999</v>
      </c>
      <c r="E22" s="158">
        <v>44466.352854999997</v>
      </c>
      <c r="F22" s="157">
        <v>1441.812203</v>
      </c>
      <c r="G22" s="157">
        <v>5625.2220010000001</v>
      </c>
      <c r="H22" s="158">
        <v>7067.0342039999996</v>
      </c>
      <c r="I22" s="159">
        <v>19817.903843</v>
      </c>
      <c r="J22" s="141">
        <v>31715.483215999997</v>
      </c>
      <c r="K22" s="160">
        <v>51533.387059000001</v>
      </c>
    </row>
    <row r="23" spans="2:16" ht="10.35" customHeight="1" x14ac:dyDescent="0.25">
      <c r="B23" s="162"/>
      <c r="C23" s="163"/>
      <c r="D23" s="163"/>
      <c r="E23" s="164"/>
      <c r="F23" s="163"/>
      <c r="G23" s="163"/>
      <c r="H23" s="164"/>
      <c r="I23" s="165"/>
      <c r="J23" s="142"/>
      <c r="K23" s="166"/>
    </row>
    <row r="24" spans="2:16" ht="15" customHeight="1" x14ac:dyDescent="0.25">
      <c r="B24" s="63" t="s">
        <v>4</v>
      </c>
      <c r="C24" s="337"/>
      <c r="D24" s="337"/>
      <c r="E24" s="158"/>
      <c r="F24" s="337"/>
      <c r="G24" s="337"/>
      <c r="H24" s="158"/>
      <c r="I24" s="337"/>
      <c r="J24" s="337"/>
      <c r="K24" s="160"/>
    </row>
    <row r="25" spans="2:16" ht="15" customHeight="1" x14ac:dyDescent="0.25">
      <c r="B25" s="77">
        <v>2023</v>
      </c>
      <c r="C25" s="149">
        <v>18345.183329323616</v>
      </c>
      <c r="D25" s="149">
        <v>25252.784063015388</v>
      </c>
      <c r="E25" s="150">
        <v>43597.967392339007</v>
      </c>
      <c r="F25" s="149">
        <v>1546.6499593145854</v>
      </c>
      <c r="G25" s="149">
        <v>6406.7962889396113</v>
      </c>
      <c r="H25" s="150">
        <v>7953.4462482541967</v>
      </c>
      <c r="I25" s="151">
        <v>19891.833288638201</v>
      </c>
      <c r="J25" s="139">
        <v>31659.580351954999</v>
      </c>
      <c r="K25" s="152">
        <v>51551.4136405932</v>
      </c>
      <c r="M25" s="388"/>
      <c r="N25" s="388"/>
      <c r="O25" s="388"/>
      <c r="P25" s="388"/>
    </row>
    <row r="26" spans="2:16" ht="15" customHeight="1" x14ac:dyDescent="0.25">
      <c r="B26" s="75">
        <v>2024</v>
      </c>
      <c r="C26" s="157">
        <v>18751.011254479283</v>
      </c>
      <c r="D26" s="157">
        <v>25179.242586414101</v>
      </c>
      <c r="E26" s="158">
        <v>43930.253840893383</v>
      </c>
      <c r="F26" s="157">
        <v>1567.6455817815186</v>
      </c>
      <c r="G26" s="157">
        <v>7409.558145251729</v>
      </c>
      <c r="H26" s="158">
        <v>8977.2037270332476</v>
      </c>
      <c r="I26" s="159">
        <v>20318.656836260801</v>
      </c>
      <c r="J26" s="141">
        <v>32588.80073166583</v>
      </c>
      <c r="K26" s="160">
        <v>52907.457567926627</v>
      </c>
      <c r="M26" s="388"/>
      <c r="N26" s="388"/>
      <c r="O26" s="388"/>
      <c r="P26" s="388"/>
    </row>
    <row r="27" spans="2:16" ht="10.35" customHeight="1" x14ac:dyDescent="0.25">
      <c r="B27" s="75"/>
      <c r="C27" s="157"/>
      <c r="D27" s="157"/>
      <c r="E27" s="158"/>
      <c r="F27" s="157"/>
      <c r="G27" s="157"/>
      <c r="H27" s="158"/>
      <c r="I27" s="159"/>
      <c r="J27" s="141"/>
      <c r="K27" s="160"/>
      <c r="M27" s="388"/>
      <c r="N27" s="388"/>
      <c r="O27" s="388"/>
      <c r="P27" s="388"/>
    </row>
    <row r="28" spans="2:16" ht="15" customHeight="1" x14ac:dyDescent="0.25">
      <c r="B28" s="77">
        <v>2025</v>
      </c>
      <c r="C28" s="149">
        <v>19197.32080746803</v>
      </c>
      <c r="D28" s="149">
        <v>25872.292461005494</v>
      </c>
      <c r="E28" s="150">
        <v>45069.61326847352</v>
      </c>
      <c r="F28" s="149">
        <v>1591.4424503760711</v>
      </c>
      <c r="G28" s="149">
        <v>8052.5839897656588</v>
      </c>
      <c r="H28" s="150">
        <v>9644.0264401417298</v>
      </c>
      <c r="I28" s="151">
        <v>20788.763257844101</v>
      </c>
      <c r="J28" s="139">
        <v>33924.876450771153</v>
      </c>
      <c r="K28" s="152">
        <v>54713.639708615257</v>
      </c>
      <c r="M28" s="388"/>
      <c r="N28" s="388"/>
      <c r="O28" s="388"/>
      <c r="P28" s="388"/>
    </row>
    <row r="29" spans="2:16" ht="15" customHeight="1" x14ac:dyDescent="0.25">
      <c r="B29" s="75">
        <v>2026</v>
      </c>
      <c r="C29" s="157">
        <v>19614.478178900361</v>
      </c>
      <c r="D29" s="157">
        <v>26963.507493597976</v>
      </c>
      <c r="E29" s="158">
        <v>46577.98567249834</v>
      </c>
      <c r="F29" s="157">
        <v>1612.2326280244379</v>
      </c>
      <c r="G29" s="157">
        <v>8276.6963988884127</v>
      </c>
      <c r="H29" s="158">
        <v>9888.9290269128505</v>
      </c>
      <c r="I29" s="159">
        <v>21226.710806924799</v>
      </c>
      <c r="J29" s="141">
        <v>35240.203892486388</v>
      </c>
      <c r="K29" s="160">
        <v>56466.914699411187</v>
      </c>
      <c r="M29" s="388"/>
      <c r="N29" s="388"/>
      <c r="O29" s="388"/>
      <c r="P29" s="388"/>
    </row>
    <row r="30" spans="2:16" ht="15" customHeight="1" x14ac:dyDescent="0.25">
      <c r="B30" s="77">
        <v>2027</v>
      </c>
      <c r="C30" s="149">
        <v>20003.27239003895</v>
      </c>
      <c r="D30" s="149">
        <v>28046.208180900721</v>
      </c>
      <c r="E30" s="150">
        <v>48049.480570939675</v>
      </c>
      <c r="F30" s="149">
        <v>1630.143018400151</v>
      </c>
      <c r="G30" s="149">
        <v>8489.6640890370327</v>
      </c>
      <c r="H30" s="150">
        <v>10119.807107437184</v>
      </c>
      <c r="I30" s="151">
        <v>21633.415408439101</v>
      </c>
      <c r="J30" s="139">
        <v>36535.872269937754</v>
      </c>
      <c r="K30" s="152">
        <v>58169.287678376859</v>
      </c>
      <c r="M30" s="388"/>
      <c r="N30" s="388"/>
      <c r="O30" s="388"/>
      <c r="P30" s="388"/>
    </row>
    <row r="31" spans="2:16" ht="15" customHeight="1" x14ac:dyDescent="0.25">
      <c r="B31" s="75">
        <v>2028</v>
      </c>
      <c r="C31" s="157">
        <v>20403.714174393357</v>
      </c>
      <c r="D31" s="157">
        <v>29146.701653059077</v>
      </c>
      <c r="E31" s="338">
        <v>49550.415827452438</v>
      </c>
      <c r="F31" s="157">
        <v>1648.4669693361429</v>
      </c>
      <c r="G31" s="157">
        <v>8699.5305035237689</v>
      </c>
      <c r="H31" s="158">
        <v>10347.997472859912</v>
      </c>
      <c r="I31" s="159">
        <v>22052.1811437295</v>
      </c>
      <c r="J31" s="141">
        <v>37846.232156582846</v>
      </c>
      <c r="K31" s="160">
        <v>59898.413300312342</v>
      </c>
      <c r="M31" s="388"/>
      <c r="N31" s="388"/>
      <c r="O31" s="388"/>
      <c r="P31" s="388"/>
    </row>
    <row r="32" spans="2:16" ht="15" customHeight="1" x14ac:dyDescent="0.25">
      <c r="B32" s="77">
        <v>2029</v>
      </c>
      <c r="C32" s="149">
        <v>20806.890550525841</v>
      </c>
      <c r="D32" s="149">
        <v>30261.752782347885</v>
      </c>
      <c r="E32" s="150">
        <v>51068.643332873726</v>
      </c>
      <c r="F32" s="149">
        <v>1666.4671727539608</v>
      </c>
      <c r="G32" s="149">
        <v>8905.20102217155</v>
      </c>
      <c r="H32" s="150">
        <v>10571.668194925511</v>
      </c>
      <c r="I32" s="151">
        <v>22473.357723279802</v>
      </c>
      <c r="J32" s="139">
        <v>39166.953804519435</v>
      </c>
      <c r="K32" s="152">
        <v>61640.311527799233</v>
      </c>
      <c r="M32" s="388"/>
      <c r="N32" s="388"/>
      <c r="O32" s="388"/>
      <c r="P32" s="388"/>
    </row>
    <row r="33" spans="2:16" ht="10.35" customHeight="1" x14ac:dyDescent="0.25">
      <c r="B33" s="78"/>
      <c r="C33" s="163"/>
      <c r="D33" s="163"/>
      <c r="E33" s="164"/>
      <c r="F33" s="163"/>
      <c r="G33" s="163"/>
      <c r="H33" s="164"/>
      <c r="I33" s="165"/>
      <c r="J33" s="142"/>
      <c r="K33" s="166"/>
      <c r="M33" s="388"/>
      <c r="N33" s="388"/>
      <c r="O33" s="388"/>
      <c r="P33" s="388"/>
    </row>
    <row r="34" spans="2:16" ht="15" customHeight="1" x14ac:dyDescent="0.25">
      <c r="B34" s="75">
        <v>2030</v>
      </c>
      <c r="C34" s="157">
        <v>21218.413814900363</v>
      </c>
      <c r="D34" s="157">
        <v>31401.893660351925</v>
      </c>
      <c r="E34" s="158">
        <v>52620.307475252288</v>
      </c>
      <c r="F34" s="157">
        <v>1684.5845192786364</v>
      </c>
      <c r="G34" s="157">
        <v>9109.6307274202627</v>
      </c>
      <c r="H34" s="158">
        <v>10794.215246698899</v>
      </c>
      <c r="I34" s="159">
        <v>22902.998334178999</v>
      </c>
      <c r="J34" s="141">
        <v>40511.524387772188</v>
      </c>
      <c r="K34" s="160">
        <v>63414.522721951187</v>
      </c>
      <c r="M34" s="388"/>
      <c r="N34" s="388"/>
      <c r="O34" s="388"/>
      <c r="P34" s="388"/>
    </row>
    <row r="35" spans="2:16" ht="15" customHeight="1" x14ac:dyDescent="0.25">
      <c r="B35" s="77">
        <v>2031</v>
      </c>
      <c r="C35" s="149">
        <v>21638.890644650168</v>
      </c>
      <c r="D35" s="149">
        <v>32559.459903133436</v>
      </c>
      <c r="E35" s="150">
        <v>54198.350547783601</v>
      </c>
      <c r="F35" s="149">
        <v>1702.8503165659313</v>
      </c>
      <c r="G35" s="149">
        <v>9310.397969728474</v>
      </c>
      <c r="H35" s="150">
        <v>11013.248286294405</v>
      </c>
      <c r="I35" s="151">
        <v>23341.740961216099</v>
      </c>
      <c r="J35" s="139">
        <v>41869.85787286191</v>
      </c>
      <c r="K35" s="152">
        <v>65211.59883407801</v>
      </c>
      <c r="M35" s="388"/>
      <c r="N35" s="388"/>
      <c r="O35" s="388"/>
      <c r="P35" s="388"/>
    </row>
    <row r="36" spans="2:16" ht="15" customHeight="1" x14ac:dyDescent="0.25">
      <c r="B36" s="75">
        <v>2032</v>
      </c>
      <c r="C36" s="157">
        <v>22077.796620060701</v>
      </c>
      <c r="D36" s="157">
        <v>33759.243279668168</v>
      </c>
      <c r="E36" s="158">
        <v>55837.039899728872</v>
      </c>
      <c r="F36" s="157">
        <v>1721.9859631190011</v>
      </c>
      <c r="G36" s="157">
        <v>9514.3574932505799</v>
      </c>
      <c r="H36" s="158">
        <v>11236.343456369581</v>
      </c>
      <c r="I36" s="159">
        <v>23799.782583179702</v>
      </c>
      <c r="J36" s="141">
        <v>43273.600772918748</v>
      </c>
      <c r="K36" s="160">
        <v>67073.383356098449</v>
      </c>
      <c r="M36" s="388"/>
      <c r="N36" s="388"/>
      <c r="O36" s="388"/>
      <c r="P36" s="388"/>
    </row>
    <row r="37" spans="2:16" ht="15" customHeight="1" x14ac:dyDescent="0.25">
      <c r="B37" s="77">
        <v>2033</v>
      </c>
      <c r="C37" s="149">
        <v>22582.186910184129</v>
      </c>
      <c r="D37" s="149">
        <v>35036.356137226212</v>
      </c>
      <c r="E37" s="150">
        <v>57618.543047410341</v>
      </c>
      <c r="F37" s="149">
        <v>1745.5913757483722</v>
      </c>
      <c r="G37" s="149">
        <v>9730.8260704351342</v>
      </c>
      <c r="H37" s="150">
        <v>11476.417446183506</v>
      </c>
      <c r="I37" s="151">
        <v>24327.778285932502</v>
      </c>
      <c r="J37" s="139">
        <v>44767.182207661346</v>
      </c>
      <c r="K37" s="152">
        <v>69094.960493593855</v>
      </c>
    </row>
    <row r="38" spans="2:16" ht="15" customHeight="1" x14ac:dyDescent="0.25">
      <c r="B38" s="75">
        <v>2034</v>
      </c>
      <c r="C38" s="157">
        <v>23095.420124230161</v>
      </c>
      <c r="D38" s="157">
        <v>36348.106234999759</v>
      </c>
      <c r="E38" s="158">
        <v>59443.526359229916</v>
      </c>
      <c r="F38" s="157">
        <v>1769.1920576004377</v>
      </c>
      <c r="G38" s="157">
        <v>9947.2620790171713</v>
      </c>
      <c r="H38" s="158">
        <v>11716.454136617609</v>
      </c>
      <c r="I38" s="159">
        <v>24864.612181830598</v>
      </c>
      <c r="J38" s="141">
        <v>46295.368314016931</v>
      </c>
      <c r="K38" s="160">
        <v>71159.980495847529</v>
      </c>
    </row>
    <row r="39" spans="2:16" ht="10.35" customHeight="1" x14ac:dyDescent="0.25">
      <c r="B39" s="75"/>
      <c r="C39" s="157"/>
      <c r="D39" s="157"/>
      <c r="E39" s="158"/>
      <c r="F39" s="157"/>
      <c r="G39" s="157"/>
      <c r="H39" s="158"/>
      <c r="I39" s="159"/>
      <c r="J39" s="141"/>
      <c r="K39" s="160"/>
    </row>
    <row r="40" spans="2:16" ht="15" customHeight="1" x14ac:dyDescent="0.25">
      <c r="B40" s="77">
        <v>2035</v>
      </c>
      <c r="C40" s="149">
        <v>23609.154171088874</v>
      </c>
      <c r="D40" s="149">
        <v>37702.551038542922</v>
      </c>
      <c r="E40" s="150">
        <v>61311.705209631793</v>
      </c>
      <c r="F40" s="149">
        <v>1792.1376559248274</v>
      </c>
      <c r="G40" s="149">
        <v>10165.50849232333</v>
      </c>
      <c r="H40" s="150">
        <v>11957.646148248157</v>
      </c>
      <c r="I40" s="151">
        <v>25401.291827013702</v>
      </c>
      <c r="J40" s="139">
        <v>47868.059530866252</v>
      </c>
      <c r="K40" s="152">
        <v>73269.351357879961</v>
      </c>
    </row>
    <row r="41" spans="2:16" ht="15" customHeight="1" x14ac:dyDescent="0.25">
      <c r="B41" s="75">
        <v>2036</v>
      </c>
      <c r="C41" s="157">
        <v>24161.680515118282</v>
      </c>
      <c r="D41" s="157">
        <v>39124.600257019418</v>
      </c>
      <c r="E41" s="158">
        <v>63286.280772137703</v>
      </c>
      <c r="F41" s="157">
        <v>1817.3085423220182</v>
      </c>
      <c r="G41" s="157">
        <v>10391.75905319841</v>
      </c>
      <c r="H41" s="158">
        <v>12209.067595520428</v>
      </c>
      <c r="I41" s="159">
        <v>25978.9890574403</v>
      </c>
      <c r="J41" s="141">
        <v>49516.359310217827</v>
      </c>
      <c r="K41" s="160">
        <v>75495.348367658124</v>
      </c>
    </row>
    <row r="42" spans="2:16" ht="15" customHeight="1" x14ac:dyDescent="0.25">
      <c r="B42" s="77">
        <v>2037</v>
      </c>
      <c r="C42" s="149">
        <v>24721.740704350854</v>
      </c>
      <c r="D42" s="149">
        <v>40587.774692048304</v>
      </c>
      <c r="E42" s="150">
        <v>65309.515396399162</v>
      </c>
      <c r="F42" s="149">
        <v>1842.2959630019468</v>
      </c>
      <c r="G42" s="149">
        <v>10618.370989224932</v>
      </c>
      <c r="H42" s="150">
        <v>12460.666952226878</v>
      </c>
      <c r="I42" s="151">
        <v>26564.036667352801</v>
      </c>
      <c r="J42" s="139">
        <v>51206.145681273236</v>
      </c>
      <c r="K42" s="152">
        <v>77770.18234862604</v>
      </c>
    </row>
    <row r="43" spans="2:16" ht="15" customHeight="1" x14ac:dyDescent="0.25">
      <c r="B43" s="75">
        <v>2038</v>
      </c>
      <c r="C43" s="157">
        <v>25285.027095888516</v>
      </c>
      <c r="D43" s="157">
        <v>42088.652152989023</v>
      </c>
      <c r="E43" s="158">
        <v>67373.679248877539</v>
      </c>
      <c r="F43" s="157">
        <v>1866.7676816056846</v>
      </c>
      <c r="G43" s="157">
        <v>10844.071262099962</v>
      </c>
      <c r="H43" s="158">
        <v>12710.838943705647</v>
      </c>
      <c r="I43" s="159">
        <v>27151.7947774942</v>
      </c>
      <c r="J43" s="141">
        <v>52932.723415088985</v>
      </c>
      <c r="K43" s="160">
        <v>80084.518192583186</v>
      </c>
    </row>
    <row r="44" spans="2:16" ht="15" customHeight="1" x14ac:dyDescent="0.25">
      <c r="B44" s="77">
        <v>2039</v>
      </c>
      <c r="C44" s="149">
        <v>25843.411062611733</v>
      </c>
      <c r="D44" s="149">
        <v>43608.338899026661</v>
      </c>
      <c r="E44" s="150">
        <v>69451.749961638387</v>
      </c>
      <c r="F44" s="149">
        <v>1890.123954471168</v>
      </c>
      <c r="G44" s="149">
        <v>11063.720464560327</v>
      </c>
      <c r="H44" s="150">
        <v>12953.844419031495</v>
      </c>
      <c r="I44" s="151">
        <v>27733.535017082901</v>
      </c>
      <c r="J44" s="139">
        <v>54672.059363586988</v>
      </c>
      <c r="K44" s="152">
        <v>82405.594380669892</v>
      </c>
    </row>
    <row r="45" spans="2:16" ht="10.35" customHeight="1" x14ac:dyDescent="0.25">
      <c r="B45" s="78"/>
      <c r="C45" s="163"/>
      <c r="D45" s="163"/>
      <c r="E45" s="164"/>
      <c r="F45" s="163"/>
      <c r="G45" s="163"/>
      <c r="H45" s="164"/>
      <c r="I45" s="165"/>
      <c r="J45" s="142"/>
      <c r="K45" s="166"/>
    </row>
    <row r="46" spans="2:16" ht="15" customHeight="1" x14ac:dyDescent="0.25">
      <c r="B46" s="75">
        <v>2040</v>
      </c>
      <c r="C46" s="157">
        <v>26439.637748725476</v>
      </c>
      <c r="D46" s="157">
        <v>45203.104516225649</v>
      </c>
      <c r="E46" s="158">
        <v>71642.742264951128</v>
      </c>
      <c r="F46" s="157">
        <v>1915.4731571518241</v>
      </c>
      <c r="G46" s="153">
        <v>11291.254552395869</v>
      </c>
      <c r="H46" s="154">
        <v>13206.727709547693</v>
      </c>
      <c r="I46" s="155">
        <v>28355.1109058773</v>
      </c>
      <c r="J46" s="140">
        <v>56494.359068621518</v>
      </c>
      <c r="K46" s="156">
        <v>84849.469974498817</v>
      </c>
    </row>
    <row r="47" spans="2:16" ht="15" customHeight="1" x14ac:dyDescent="0.25">
      <c r="B47" s="77">
        <v>2041</v>
      </c>
      <c r="C47" s="149">
        <v>27033.464516924629</v>
      </c>
      <c r="D47" s="149">
        <v>46826.268716471524</v>
      </c>
      <c r="E47" s="150">
        <v>73859.733233396153</v>
      </c>
      <c r="F47" s="149">
        <v>1939.8507337382725</v>
      </c>
      <c r="G47" s="149">
        <v>11514.419770008892</v>
      </c>
      <c r="H47" s="150">
        <v>13454.270503747164</v>
      </c>
      <c r="I47" s="151">
        <v>28973.315250662901</v>
      </c>
      <c r="J47" s="139">
        <v>58340.688486480416</v>
      </c>
      <c r="K47" s="152">
        <v>87314.003737143314</v>
      </c>
    </row>
    <row r="48" spans="2:16" ht="15" customHeight="1" x14ac:dyDescent="0.25">
      <c r="B48" s="75">
        <v>2042</v>
      </c>
      <c r="C48" s="157">
        <v>27631.279556075886</v>
      </c>
      <c r="D48" s="157">
        <v>48507.441979753828</v>
      </c>
      <c r="E48" s="158">
        <v>76138.721535829711</v>
      </c>
      <c r="F48" s="157">
        <v>1963.7171841407144</v>
      </c>
      <c r="G48" s="153">
        <v>11740.158840630815</v>
      </c>
      <c r="H48" s="154">
        <v>13703.876024771529</v>
      </c>
      <c r="I48" s="155">
        <v>29594.9967402166</v>
      </c>
      <c r="J48" s="140">
        <v>60247.600820384643</v>
      </c>
      <c r="K48" s="156">
        <v>89842.597560601251</v>
      </c>
    </row>
    <row r="49" spans="2:12" ht="15" customHeight="1" x14ac:dyDescent="0.25">
      <c r="B49" s="77">
        <v>2043</v>
      </c>
      <c r="C49" s="149">
        <v>28223.222882614959</v>
      </c>
      <c r="D49" s="149">
        <v>50233.042092760799</v>
      </c>
      <c r="E49" s="150">
        <v>78456.264975375758</v>
      </c>
      <c r="F49" s="149">
        <v>1986.37185586544</v>
      </c>
      <c r="G49" s="149">
        <v>11964.674111547727</v>
      </c>
      <c r="H49" s="150">
        <v>13951.045967413167</v>
      </c>
      <c r="I49" s="151">
        <v>30209.594738480399</v>
      </c>
      <c r="J49" s="139">
        <v>62197.716204308526</v>
      </c>
      <c r="K49" s="152">
        <v>92407.310942788929</v>
      </c>
    </row>
    <row r="50" spans="2:12" ht="10.35" customHeight="1" x14ac:dyDescent="0.25">
      <c r="B50" s="78"/>
      <c r="C50" s="167"/>
      <c r="D50" s="168"/>
      <c r="E50" s="169"/>
      <c r="F50" s="144"/>
      <c r="G50" s="170"/>
      <c r="H50" s="171"/>
      <c r="I50" s="172"/>
      <c r="J50" s="173"/>
      <c r="K50" s="171"/>
    </row>
    <row r="51" spans="2:12" ht="15" customHeight="1" x14ac:dyDescent="0.25">
      <c r="B51" s="287" t="s">
        <v>5</v>
      </c>
      <c r="C51" s="174"/>
      <c r="D51" s="174"/>
      <c r="E51" s="148"/>
      <c r="F51" s="148"/>
      <c r="G51" s="174"/>
      <c r="H51" s="174"/>
      <c r="I51" s="175"/>
      <c r="J51" s="109"/>
      <c r="K51" s="176"/>
    </row>
    <row r="52" spans="2:12" ht="15" customHeight="1" x14ac:dyDescent="0.25">
      <c r="B52" s="75" t="s">
        <v>139</v>
      </c>
      <c r="C52" s="79">
        <f>RATE(2022-2010,,-C10,C22)</f>
        <v>4.1309330233873537E-2</v>
      </c>
      <c r="D52" s="79">
        <f t="shared" ref="D52:K52" si="0">RATE(2022-2010,,-D10,D22)</f>
        <v>4.1749545134013778E-2</v>
      </c>
      <c r="E52" s="79">
        <f t="shared" si="0"/>
        <v>4.1567329309628927E-2</v>
      </c>
      <c r="F52" s="79">
        <f t="shared" si="0"/>
        <v>-3.0415367233714088E-3</v>
      </c>
      <c r="G52" s="79">
        <f t="shared" si="0"/>
        <v>-8.6902994204958294E-3</v>
      </c>
      <c r="H52" s="79">
        <f t="shared" si="0"/>
        <v>-7.5712484730509283E-3</v>
      </c>
      <c r="I52" s="79">
        <f t="shared" si="0"/>
        <v>3.7092233741597244E-2</v>
      </c>
      <c r="J52" s="79">
        <f t="shared" si="0"/>
        <v>3.0107084637194619E-2</v>
      </c>
      <c r="K52" s="79">
        <f t="shared" si="0"/>
        <v>3.2721191638203216E-2</v>
      </c>
    </row>
    <row r="53" spans="2:12" ht="15" customHeight="1" x14ac:dyDescent="0.25">
      <c r="B53" s="77" t="s">
        <v>136</v>
      </c>
      <c r="C53" s="80">
        <f>RATE(2023-2022,,-C22,C25)</f>
        <v>-1.6819850097560083E-3</v>
      </c>
      <c r="D53" s="80">
        <f t="shared" ref="D53:K53" si="1">RATE(2023-2022,,-D22,D25)</f>
        <v>-3.2099224499259546E-2</v>
      </c>
      <c r="E53" s="80">
        <f t="shared" si="1"/>
        <v>-1.9529046276691581E-2</v>
      </c>
      <c r="F53" s="80">
        <f t="shared" si="1"/>
        <v>7.2712490639521565E-2</v>
      </c>
      <c r="G53" s="80">
        <f t="shared" si="1"/>
        <v>0.1389410565130888</v>
      </c>
      <c r="H53" s="80">
        <f t="shared" si="1"/>
        <v>0.12542914307001388</v>
      </c>
      <c r="I53" s="80">
        <f t="shared" si="1"/>
        <v>3.7304371957740195E-3</v>
      </c>
      <c r="J53" s="80">
        <f t="shared" si="1"/>
        <v>-1.7626363648400745E-3</v>
      </c>
      <c r="K53" s="80">
        <f t="shared" si="1"/>
        <v>3.498039353121754E-4</v>
      </c>
    </row>
    <row r="54" spans="2:12" ht="15" customHeight="1" x14ac:dyDescent="0.25">
      <c r="B54" s="75" t="s">
        <v>137</v>
      </c>
      <c r="C54" s="81">
        <f>RATE(2033-2023,,-C25,C37)</f>
        <v>2.0996831093936772E-2</v>
      </c>
      <c r="D54" s="81">
        <f t="shared" ref="D54:K54" si="2">RATE(2033-2023,,-D25,D37)</f>
        <v>3.3287002944800734E-2</v>
      </c>
      <c r="E54" s="81">
        <f t="shared" si="2"/>
        <v>2.8275771629322721E-2</v>
      </c>
      <c r="F54" s="81">
        <f t="shared" si="2"/>
        <v>1.2173715753938207E-2</v>
      </c>
      <c r="G54" s="81">
        <f t="shared" si="2"/>
        <v>4.267960672991996E-2</v>
      </c>
      <c r="H54" s="81">
        <f t="shared" si="2"/>
        <v>3.734949215373503E-2</v>
      </c>
      <c r="I54" s="81">
        <f t="shared" si="2"/>
        <v>2.033495197657547E-2</v>
      </c>
      <c r="J54" s="81">
        <f t="shared" si="2"/>
        <v>3.5250527667994906E-2</v>
      </c>
      <c r="K54" s="81">
        <f t="shared" si="2"/>
        <v>2.9723393802289697E-2</v>
      </c>
    </row>
    <row r="55" spans="2:12" ht="15" customHeight="1" x14ac:dyDescent="0.25">
      <c r="B55" s="77" t="s">
        <v>138</v>
      </c>
      <c r="C55" s="80">
        <f>RATE(2043-2023,,-C25,C49)</f>
        <v>2.1772541335951828E-2</v>
      </c>
      <c r="D55" s="80">
        <f t="shared" ref="D55:K55" si="3">RATE(2043-2023,,-D25,D49)</f>
        <v>3.498489300604652E-2</v>
      </c>
      <c r="E55" s="80">
        <f t="shared" si="3"/>
        <v>2.9812287288290214E-2</v>
      </c>
      <c r="F55" s="80">
        <f t="shared" si="3"/>
        <v>1.2589514595544625E-2</v>
      </c>
      <c r="G55" s="80">
        <f t="shared" si="3"/>
        <v>3.172272832380732E-2</v>
      </c>
      <c r="H55" s="80">
        <f t="shared" si="3"/>
        <v>2.8495914698071369E-2</v>
      </c>
      <c r="I55" s="80">
        <f t="shared" si="3"/>
        <v>2.1112292530949178E-2</v>
      </c>
      <c r="J55" s="80">
        <f t="shared" si="3"/>
        <v>3.4340343375668714E-2</v>
      </c>
      <c r="K55" s="80">
        <f t="shared" si="3"/>
        <v>2.9611270036746223E-2</v>
      </c>
    </row>
    <row r="56" spans="2:12" ht="15" customHeight="1" x14ac:dyDescent="0.25">
      <c r="B56" s="58" t="s">
        <v>96</v>
      </c>
      <c r="C56" s="59"/>
      <c r="D56" s="59"/>
      <c r="E56" s="59"/>
      <c r="F56" s="59"/>
      <c r="G56" s="59"/>
      <c r="H56" s="59"/>
      <c r="I56" s="59"/>
      <c r="J56" s="59"/>
      <c r="K56" s="59"/>
    </row>
    <row r="57" spans="2:12" ht="17.25" x14ac:dyDescent="0.25">
      <c r="B57" s="68" t="s">
        <v>97</v>
      </c>
      <c r="C57" s="69"/>
      <c r="D57" s="69"/>
      <c r="E57" s="69"/>
      <c r="F57" s="69"/>
      <c r="G57" s="69"/>
      <c r="H57" s="69"/>
      <c r="I57" s="69"/>
      <c r="J57" s="10"/>
      <c r="K57" s="10"/>
    </row>
    <row r="58" spans="2:12" ht="17.25" x14ac:dyDescent="0.25">
      <c r="B58" s="68" t="s">
        <v>98</v>
      </c>
      <c r="C58" s="69"/>
      <c r="D58" s="68"/>
      <c r="E58" s="68"/>
      <c r="F58" s="68"/>
      <c r="G58" s="69"/>
      <c r="H58" s="69"/>
      <c r="I58" s="69"/>
      <c r="J58" s="10"/>
      <c r="K58" s="10"/>
      <c r="L58" s="62"/>
    </row>
    <row r="59" spans="2:12" x14ac:dyDescent="0.25">
      <c r="B59" s="68" t="s">
        <v>99</v>
      </c>
      <c r="C59" s="10"/>
      <c r="D59" s="28"/>
      <c r="E59" s="28"/>
      <c r="F59" s="28"/>
      <c r="G59" s="10"/>
      <c r="H59" s="10"/>
      <c r="I59" s="10"/>
      <c r="J59" s="10"/>
      <c r="K59" s="10"/>
      <c r="L59" s="62"/>
    </row>
    <row r="60" spans="2:12" ht="17.25" x14ac:dyDescent="0.25">
      <c r="B60" s="68" t="s">
        <v>100</v>
      </c>
      <c r="C60" s="10"/>
      <c r="D60" s="28"/>
      <c r="E60" s="28"/>
      <c r="F60" s="28"/>
      <c r="G60" s="10"/>
      <c r="H60" s="10"/>
      <c r="I60" s="10"/>
      <c r="J60" s="10"/>
      <c r="K60" s="10"/>
      <c r="L60" s="62"/>
    </row>
    <row r="61" spans="2:12" x14ac:dyDescent="0.25">
      <c r="L61" s="62"/>
    </row>
  </sheetData>
  <printOptions horizontalCentered="1"/>
  <pageMargins left="0.7" right="0.7" top="0.75" bottom="0.75" header="0.3" footer="0.3"/>
  <pageSetup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B1:S60"/>
  <sheetViews>
    <sheetView showGridLines="0" zoomScale="70" zoomScaleNormal="70" workbookViewId="0">
      <pane ySplit="8" topLeftCell="A9" activePane="bottomLeft" state="frozen"/>
      <selection activeCell="C10" sqref="C10"/>
      <selection pane="bottomLeft" activeCell="K1" sqref="K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7" width="18" style="19" customWidth="1"/>
    <col min="8" max="10" width="9.140625" style="19"/>
    <col min="11" max="16384" width="9.140625" style="2"/>
  </cols>
  <sheetData>
    <row r="1" spans="2:19" ht="18.75" x14ac:dyDescent="0.3">
      <c r="B1" s="21" t="s">
        <v>101</v>
      </c>
      <c r="C1" s="21"/>
      <c r="D1" s="21"/>
      <c r="E1" s="21"/>
      <c r="F1" s="21"/>
      <c r="G1" s="21"/>
    </row>
    <row r="2" spans="2:19" x14ac:dyDescent="0.25">
      <c r="B2" s="8"/>
      <c r="C2" s="8"/>
      <c r="D2" s="8"/>
      <c r="E2" s="8"/>
      <c r="F2" s="8"/>
      <c r="G2" s="8"/>
    </row>
    <row r="3" spans="2:19" ht="21" x14ac:dyDescent="0.35">
      <c r="B3" s="22" t="s">
        <v>90</v>
      </c>
      <c r="C3" s="22"/>
      <c r="D3" s="22"/>
      <c r="E3" s="22"/>
      <c r="F3" s="22"/>
      <c r="G3" s="22"/>
    </row>
    <row r="4" spans="2:19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19" ht="24" customHeight="1" x14ac:dyDescent="0.35">
      <c r="B5" s="22" t="s">
        <v>102</v>
      </c>
      <c r="C5" s="22"/>
      <c r="D5" s="22"/>
      <c r="E5" s="22"/>
      <c r="F5" s="22"/>
      <c r="G5" s="22"/>
    </row>
    <row r="6" spans="2:19" ht="24" customHeight="1" x14ac:dyDescent="0.25">
      <c r="B6" s="138"/>
      <c r="C6" s="108"/>
      <c r="D6" s="108"/>
      <c r="E6" s="108"/>
      <c r="F6" s="26"/>
      <c r="G6" s="109"/>
      <c r="H6" s="83"/>
      <c r="I6" s="83"/>
      <c r="J6" s="83"/>
    </row>
    <row r="7" spans="2:19" ht="31.5" x14ac:dyDescent="0.25">
      <c r="B7" s="192"/>
      <c r="C7" s="307" t="s">
        <v>29</v>
      </c>
      <c r="D7" s="307" t="s">
        <v>30</v>
      </c>
      <c r="E7" s="307" t="s">
        <v>31</v>
      </c>
      <c r="F7" s="297" t="s">
        <v>103</v>
      </c>
      <c r="G7" s="92" t="s">
        <v>14</v>
      </c>
      <c r="H7" s="82"/>
      <c r="I7" s="82"/>
      <c r="J7" s="82"/>
    </row>
    <row r="8" spans="2:19" ht="18" customHeight="1" x14ac:dyDescent="0.25">
      <c r="B8" s="110" t="s">
        <v>3</v>
      </c>
      <c r="C8" s="111" t="s">
        <v>104</v>
      </c>
      <c r="D8" s="111" t="s">
        <v>104</v>
      </c>
      <c r="E8" s="111" t="s">
        <v>104</v>
      </c>
      <c r="F8" s="111" t="s">
        <v>104</v>
      </c>
      <c r="G8" s="111" t="s">
        <v>104</v>
      </c>
      <c r="H8" s="82"/>
      <c r="I8" s="82"/>
      <c r="J8" s="82"/>
    </row>
    <row r="9" spans="2:19" ht="15" customHeight="1" x14ac:dyDescent="0.25">
      <c r="B9" s="63" t="s">
        <v>0</v>
      </c>
      <c r="C9" s="191"/>
      <c r="D9" s="191"/>
      <c r="E9" s="191"/>
      <c r="F9" s="191"/>
      <c r="G9" s="342"/>
      <c r="H9" s="82"/>
      <c r="I9" s="82"/>
      <c r="J9" s="82"/>
    </row>
    <row r="10" spans="2:19" ht="15" customHeight="1" x14ac:dyDescent="0.25">
      <c r="B10" s="74">
        <v>2010</v>
      </c>
      <c r="C10" s="141">
        <v>6785.5528729999996</v>
      </c>
      <c r="D10" s="141">
        <v>1989.8669769999999</v>
      </c>
      <c r="E10" s="141">
        <v>7896.7241459999996</v>
      </c>
      <c r="F10" s="141">
        <v>5544.7244689999998</v>
      </c>
      <c r="G10" s="141">
        <v>22216.868465</v>
      </c>
      <c r="H10" s="82"/>
      <c r="I10" s="82"/>
      <c r="J10" s="82"/>
      <c r="K10" s="141"/>
      <c r="L10" s="141"/>
      <c r="M10" s="141"/>
      <c r="N10" s="141"/>
      <c r="O10" s="141"/>
      <c r="P10" s="393"/>
      <c r="Q10" s="393"/>
      <c r="R10" s="313"/>
      <c r="S10" s="313"/>
    </row>
    <row r="11" spans="2:19" ht="15" customHeight="1" x14ac:dyDescent="0.25">
      <c r="B11" s="73">
        <v>2011</v>
      </c>
      <c r="C11" s="139">
        <v>7148.6370180000004</v>
      </c>
      <c r="D11" s="139">
        <v>1829.8004900000001</v>
      </c>
      <c r="E11" s="139">
        <v>8670.6064239999996</v>
      </c>
      <c r="F11" s="139">
        <v>6559.8623070000003</v>
      </c>
      <c r="G11" s="139">
        <v>24208.906239</v>
      </c>
      <c r="H11" s="82"/>
      <c r="I11" s="82"/>
      <c r="J11" s="82"/>
      <c r="K11" s="141"/>
      <c r="L11" s="141"/>
      <c r="M11" s="141"/>
      <c r="N11" s="141"/>
      <c r="O11" s="141"/>
      <c r="P11" s="393"/>
      <c r="Q11" s="393"/>
      <c r="R11" s="313"/>
      <c r="S11" s="313"/>
    </row>
    <row r="12" spans="2:19" ht="15" customHeight="1" x14ac:dyDescent="0.25">
      <c r="B12" s="74">
        <v>2012</v>
      </c>
      <c r="C12" s="141">
        <v>6942.6821689999997</v>
      </c>
      <c r="D12" s="141">
        <v>1868.5633029999999</v>
      </c>
      <c r="E12" s="141">
        <v>8326.6963899999992</v>
      </c>
      <c r="F12" s="141">
        <v>5992.7925720000003</v>
      </c>
      <c r="G12" s="141">
        <v>23130.734433999998</v>
      </c>
      <c r="H12" s="82"/>
      <c r="I12" s="82"/>
      <c r="J12" s="82"/>
      <c r="K12" s="141"/>
      <c r="L12" s="141"/>
      <c r="M12" s="141"/>
      <c r="N12" s="141"/>
      <c r="O12" s="141"/>
      <c r="P12" s="393"/>
      <c r="Q12" s="393"/>
      <c r="R12" s="313"/>
      <c r="S12" s="313"/>
    </row>
    <row r="13" spans="2:19" ht="15" customHeight="1" x14ac:dyDescent="0.25">
      <c r="B13" s="73">
        <v>2013</v>
      </c>
      <c r="C13" s="139">
        <v>6603.0011260000001</v>
      </c>
      <c r="D13" s="139">
        <v>1788.2512610000001</v>
      </c>
      <c r="E13" s="139">
        <v>8098.4990379999999</v>
      </c>
      <c r="F13" s="139">
        <v>5225.0665429999999</v>
      </c>
      <c r="G13" s="139">
        <v>21714.817968000003</v>
      </c>
      <c r="H13" s="82"/>
      <c r="I13" s="82"/>
      <c r="J13" s="82"/>
      <c r="K13" s="141"/>
      <c r="L13" s="141"/>
      <c r="M13" s="141"/>
      <c r="N13" s="141"/>
      <c r="O13" s="141"/>
      <c r="P13" s="393"/>
      <c r="Q13" s="393"/>
      <c r="R13" s="313"/>
      <c r="S13" s="313"/>
    </row>
    <row r="14" spans="2:19" ht="15" customHeight="1" x14ac:dyDescent="0.25">
      <c r="B14" s="74">
        <v>2014</v>
      </c>
      <c r="C14" s="141">
        <v>6846.3333380000004</v>
      </c>
      <c r="D14" s="141">
        <v>1740.219169</v>
      </c>
      <c r="E14" s="141">
        <v>8427.1897540000009</v>
      </c>
      <c r="F14" s="141">
        <v>5084.9387100000004</v>
      </c>
      <c r="G14" s="141">
        <v>22098.680971000002</v>
      </c>
      <c r="H14" s="82"/>
      <c r="I14" s="82"/>
      <c r="J14" s="82"/>
      <c r="K14" s="141"/>
      <c r="L14" s="141"/>
      <c r="M14" s="141"/>
      <c r="N14" s="141"/>
      <c r="O14" s="141"/>
      <c r="P14" s="393"/>
      <c r="Q14" s="393"/>
      <c r="R14" s="313"/>
      <c r="S14" s="313"/>
    </row>
    <row r="15" spans="2:19" ht="15" customHeight="1" x14ac:dyDescent="0.25">
      <c r="B15" s="73">
        <v>2015</v>
      </c>
      <c r="C15" s="139">
        <v>6627.2430240000003</v>
      </c>
      <c r="D15" s="139">
        <v>1638.802355</v>
      </c>
      <c r="E15" s="139">
        <v>9018.2378580000004</v>
      </c>
      <c r="F15" s="139">
        <v>5351.9670470000001</v>
      </c>
      <c r="G15" s="139">
        <v>22636.250284000002</v>
      </c>
      <c r="H15" s="82"/>
      <c r="I15" s="82"/>
      <c r="J15" s="82"/>
      <c r="K15" s="141"/>
      <c r="L15" s="141"/>
      <c r="M15" s="141"/>
      <c r="N15" s="141"/>
      <c r="O15" s="141"/>
      <c r="P15" s="393"/>
      <c r="Q15" s="393"/>
      <c r="R15" s="313"/>
      <c r="S15" s="313"/>
    </row>
    <row r="16" spans="2:19" ht="15" customHeight="1" x14ac:dyDescent="0.25">
      <c r="B16" s="74">
        <v>2016</v>
      </c>
      <c r="C16" s="141">
        <v>6639.2297060000001</v>
      </c>
      <c r="D16" s="141">
        <v>1565.3737510000001</v>
      </c>
      <c r="E16" s="141">
        <v>8851.4083279999995</v>
      </c>
      <c r="F16" s="141">
        <v>5315.6322019999998</v>
      </c>
      <c r="G16" s="141">
        <v>22371.643987000003</v>
      </c>
      <c r="H16" s="82"/>
      <c r="I16" s="82"/>
      <c r="J16" s="82"/>
      <c r="K16" s="141"/>
      <c r="L16" s="141"/>
      <c r="M16" s="141"/>
      <c r="N16" s="141"/>
      <c r="O16" s="141"/>
      <c r="P16" s="393"/>
      <c r="Q16" s="393"/>
      <c r="R16" s="313"/>
      <c r="S16" s="313"/>
    </row>
    <row r="17" spans="2:19" ht="15" customHeight="1" x14ac:dyDescent="0.25">
      <c r="B17" s="77">
        <v>2017</v>
      </c>
      <c r="C17" s="139">
        <v>7060.6547140000002</v>
      </c>
      <c r="D17" s="139">
        <v>1689.092494</v>
      </c>
      <c r="E17" s="139">
        <v>9938.76649</v>
      </c>
      <c r="F17" s="139">
        <v>5856.726987</v>
      </c>
      <c r="G17" s="139">
        <v>24545.240685000004</v>
      </c>
      <c r="H17" s="82"/>
      <c r="I17" s="82"/>
      <c r="J17" s="82"/>
      <c r="K17" s="141"/>
      <c r="L17" s="141"/>
      <c r="M17" s="141"/>
      <c r="N17" s="141"/>
      <c r="O17" s="141"/>
      <c r="P17" s="393"/>
      <c r="Q17" s="393"/>
      <c r="R17" s="313"/>
      <c r="S17" s="313"/>
    </row>
    <row r="18" spans="2:19" ht="15" customHeight="1" x14ac:dyDescent="0.25">
      <c r="B18" s="75">
        <v>2018</v>
      </c>
      <c r="C18" s="141">
        <v>7553.9956080000002</v>
      </c>
      <c r="D18" s="141">
        <v>1845.9539970000001</v>
      </c>
      <c r="E18" s="141">
        <v>10421.943235000001</v>
      </c>
      <c r="F18" s="141">
        <v>7175.5295040000001</v>
      </c>
      <c r="G18" s="141">
        <v>26997.422343999999</v>
      </c>
      <c r="H18" s="82"/>
      <c r="I18" s="82"/>
      <c r="J18" s="82"/>
      <c r="K18" s="141"/>
      <c r="L18" s="141"/>
      <c r="M18" s="141"/>
      <c r="N18" s="141"/>
      <c r="O18" s="141"/>
      <c r="P18" s="393"/>
      <c r="Q18" s="393"/>
      <c r="R18" s="313"/>
      <c r="S18" s="313"/>
    </row>
    <row r="19" spans="2:19" ht="15" customHeight="1" x14ac:dyDescent="0.25">
      <c r="B19" s="77">
        <v>2019</v>
      </c>
      <c r="C19" s="139">
        <v>7426.2066560000003</v>
      </c>
      <c r="D19" s="139">
        <v>1661.471448</v>
      </c>
      <c r="E19" s="139">
        <v>10429.082909999999</v>
      </c>
      <c r="F19" s="139">
        <v>7135.141114</v>
      </c>
      <c r="G19" s="139">
        <v>26651.902128000002</v>
      </c>
      <c r="H19" s="82"/>
      <c r="I19" s="82"/>
      <c r="J19" s="82"/>
      <c r="K19" s="141"/>
      <c r="L19" s="141"/>
      <c r="M19" s="141"/>
      <c r="N19" s="141"/>
      <c r="O19" s="141"/>
      <c r="P19" s="393"/>
      <c r="Q19" s="393"/>
      <c r="R19" s="313"/>
      <c r="S19" s="313"/>
    </row>
    <row r="20" spans="2:19" ht="15" customHeight="1" x14ac:dyDescent="0.25">
      <c r="B20" s="346">
        <v>2020</v>
      </c>
      <c r="C20" s="356">
        <v>6668.8911209999997</v>
      </c>
      <c r="D20" s="356">
        <v>1295.674393</v>
      </c>
      <c r="E20" s="356">
        <v>10198.244239</v>
      </c>
      <c r="F20" s="356">
        <v>7931.3489049999998</v>
      </c>
      <c r="G20" s="356">
        <v>26094.158658</v>
      </c>
      <c r="H20" s="82"/>
      <c r="I20" s="82"/>
      <c r="J20" s="82"/>
      <c r="K20" s="141"/>
      <c r="L20" s="141"/>
      <c r="M20" s="141"/>
      <c r="N20" s="141"/>
      <c r="O20" s="141"/>
      <c r="P20" s="393"/>
      <c r="Q20" s="393"/>
      <c r="R20" s="313"/>
      <c r="S20" s="313"/>
    </row>
    <row r="21" spans="2:19" ht="15" customHeight="1" x14ac:dyDescent="0.25">
      <c r="B21" s="77">
        <v>2021</v>
      </c>
      <c r="C21" s="139">
        <v>7603.1285340000004</v>
      </c>
      <c r="D21" s="139">
        <v>1607.734414</v>
      </c>
      <c r="E21" s="139">
        <v>11555.008328</v>
      </c>
      <c r="F21" s="139">
        <v>10650.321538</v>
      </c>
      <c r="G21" s="139">
        <v>31416.192813999998</v>
      </c>
      <c r="H21" s="82"/>
      <c r="I21" s="82"/>
      <c r="J21" s="82"/>
      <c r="K21" s="141"/>
      <c r="L21" s="141"/>
      <c r="M21" s="141"/>
      <c r="N21" s="141"/>
      <c r="O21" s="141"/>
      <c r="P21" s="393"/>
      <c r="Q21" s="393"/>
      <c r="R21" s="313"/>
      <c r="S21" s="313"/>
    </row>
    <row r="22" spans="2:19" ht="15" customHeight="1" x14ac:dyDescent="0.25">
      <c r="B22" s="75" t="s">
        <v>135</v>
      </c>
      <c r="C22" s="141">
        <v>8762.9172070000004</v>
      </c>
      <c r="D22" s="141">
        <v>1666.0433419999999</v>
      </c>
      <c r="E22" s="141">
        <v>10904.81878</v>
      </c>
      <c r="F22" s="141">
        <v>10381.703887</v>
      </c>
      <c r="G22" s="141">
        <v>31715.483215999997</v>
      </c>
      <c r="H22" s="82"/>
      <c r="I22" s="82"/>
      <c r="J22" s="82"/>
      <c r="K22" s="391"/>
      <c r="L22" s="391"/>
      <c r="M22" s="391"/>
      <c r="N22" s="391"/>
      <c r="O22" s="393"/>
      <c r="P22" s="393"/>
      <c r="Q22" s="393"/>
      <c r="R22" s="313"/>
      <c r="S22" s="313"/>
    </row>
    <row r="23" spans="2:19" ht="10.35" customHeight="1" x14ac:dyDescent="0.25">
      <c r="B23" s="78"/>
      <c r="C23" s="142"/>
      <c r="D23" s="142"/>
      <c r="E23" s="142"/>
      <c r="F23" s="142"/>
      <c r="G23" s="142"/>
      <c r="H23" s="82"/>
      <c r="I23" s="82"/>
      <c r="J23" s="82"/>
      <c r="K23" s="391"/>
      <c r="L23" s="391"/>
      <c r="M23" s="391"/>
      <c r="N23" s="391"/>
      <c r="O23" s="393"/>
      <c r="P23" s="393"/>
      <c r="Q23" s="393"/>
      <c r="R23" s="313"/>
      <c r="S23" s="313"/>
    </row>
    <row r="24" spans="2:19" ht="15" customHeight="1" x14ac:dyDescent="0.25">
      <c r="B24" s="63" t="s">
        <v>4</v>
      </c>
      <c r="C24" s="141"/>
      <c r="D24" s="141"/>
      <c r="E24" s="141"/>
      <c r="F24" s="141"/>
      <c r="G24" s="141"/>
      <c r="H24" s="82"/>
      <c r="I24" s="82"/>
      <c r="J24" s="82"/>
      <c r="K24" s="391"/>
      <c r="L24" s="391"/>
      <c r="M24" s="391"/>
      <c r="N24" s="391"/>
      <c r="O24" s="393"/>
      <c r="P24" s="393"/>
      <c r="Q24" s="393"/>
      <c r="R24" s="313"/>
      <c r="S24" s="313"/>
    </row>
    <row r="25" spans="2:19" ht="15" customHeight="1" x14ac:dyDescent="0.25">
      <c r="B25" s="77">
        <v>2023</v>
      </c>
      <c r="C25" s="139">
        <v>8914.2267214057993</v>
      </c>
      <c r="D25" s="139">
        <v>1699.3642088399999</v>
      </c>
      <c r="E25" s="139">
        <v>11345.989421709201</v>
      </c>
      <c r="F25" s="139">
        <v>9700</v>
      </c>
      <c r="G25" s="139">
        <v>31659.580351954999</v>
      </c>
      <c r="H25" s="82"/>
      <c r="I25" s="82"/>
      <c r="J25" s="82"/>
      <c r="K25" s="390"/>
      <c r="L25" s="390"/>
      <c r="M25" s="390"/>
      <c r="N25" s="390"/>
      <c r="O25" s="390"/>
      <c r="P25" s="393"/>
      <c r="Q25" s="393"/>
      <c r="R25" s="313"/>
      <c r="S25" s="313"/>
    </row>
    <row r="26" spans="2:19" ht="15" customHeight="1" x14ac:dyDescent="0.25">
      <c r="B26" s="75">
        <v>2024</v>
      </c>
      <c r="C26" s="141">
        <v>9089.9961104151298</v>
      </c>
      <c r="D26" s="141">
        <v>1733.3514930168001</v>
      </c>
      <c r="E26" s="141">
        <v>11965.453128233899</v>
      </c>
      <c r="F26" s="141">
        <v>9800</v>
      </c>
      <c r="G26" s="141">
        <v>32588.80073166583</v>
      </c>
      <c r="H26" s="82"/>
      <c r="I26" s="82"/>
      <c r="J26" s="82"/>
      <c r="K26" s="390"/>
      <c r="L26" s="390"/>
      <c r="M26" s="390"/>
      <c r="N26" s="390"/>
      <c r="O26" s="390"/>
      <c r="P26" s="393"/>
      <c r="Q26" s="393"/>
      <c r="R26" s="313"/>
      <c r="S26" s="313"/>
    </row>
    <row r="27" spans="2:19" ht="10.35" customHeight="1" x14ac:dyDescent="0.25">
      <c r="B27" s="75"/>
      <c r="C27" s="141"/>
      <c r="D27" s="141"/>
      <c r="E27" s="141"/>
      <c r="F27" s="141"/>
      <c r="G27" s="141"/>
      <c r="H27" s="82"/>
      <c r="I27" s="82"/>
      <c r="J27" s="82"/>
      <c r="K27" s="390"/>
      <c r="L27" s="390"/>
      <c r="M27" s="390"/>
      <c r="N27" s="390"/>
      <c r="O27" s="390"/>
      <c r="P27" s="393"/>
      <c r="Q27" s="393"/>
      <c r="R27" s="313"/>
      <c r="S27" s="313"/>
    </row>
    <row r="28" spans="2:19" ht="15" customHeight="1" x14ac:dyDescent="0.25">
      <c r="B28" s="77">
        <v>2025</v>
      </c>
      <c r="C28" s="139">
        <v>9293.4542067606199</v>
      </c>
      <c r="D28" s="139">
        <v>1769.5154764317685</v>
      </c>
      <c r="E28" s="139">
        <v>12563.4616441581</v>
      </c>
      <c r="F28" s="139">
        <v>10298.445123420666</v>
      </c>
      <c r="G28" s="139">
        <v>33924.876450771153</v>
      </c>
      <c r="H28" s="82"/>
      <c r="I28" s="82"/>
      <c r="J28" s="82"/>
      <c r="K28" s="390"/>
      <c r="L28" s="390"/>
      <c r="M28" s="390"/>
      <c r="N28" s="390"/>
      <c r="O28" s="390"/>
      <c r="P28" s="393"/>
      <c r="Q28" s="393"/>
      <c r="R28" s="313"/>
      <c r="S28" s="313"/>
    </row>
    <row r="29" spans="2:19" ht="15" customHeight="1" x14ac:dyDescent="0.25">
      <c r="B29" s="75">
        <v>2026</v>
      </c>
      <c r="C29" s="141">
        <v>9512.6376124927301</v>
      </c>
      <c r="D29" s="141">
        <v>1804.0895157708894</v>
      </c>
      <c r="E29" s="141">
        <v>13121.5591008018</v>
      </c>
      <c r="F29" s="141">
        <v>10801.917663420971</v>
      </c>
      <c r="G29" s="141">
        <v>35240.203892486388</v>
      </c>
      <c r="H29" s="82"/>
      <c r="I29" s="82"/>
      <c r="J29" s="82"/>
      <c r="K29" s="390"/>
      <c r="L29" s="390"/>
      <c r="M29" s="390"/>
      <c r="N29" s="390"/>
      <c r="O29" s="390"/>
      <c r="P29" s="393"/>
      <c r="Q29" s="393"/>
      <c r="R29" s="313"/>
      <c r="S29" s="313"/>
    </row>
    <row r="30" spans="2:19" ht="15" customHeight="1" x14ac:dyDescent="0.25">
      <c r="B30" s="77">
        <v>2027</v>
      </c>
      <c r="C30" s="139">
        <v>9743.0301510152603</v>
      </c>
      <c r="D30" s="139">
        <v>1831.8028072413697</v>
      </c>
      <c r="E30" s="139">
        <v>13641.715536907701</v>
      </c>
      <c r="F30" s="139">
        <v>11319.323774773424</v>
      </c>
      <c r="G30" s="139">
        <v>36535.872269937754</v>
      </c>
      <c r="H30" s="82"/>
      <c r="I30" s="82"/>
      <c r="J30" s="82"/>
      <c r="K30" s="390"/>
      <c r="L30" s="390"/>
      <c r="M30" s="390"/>
      <c r="N30" s="390"/>
      <c r="O30" s="390"/>
      <c r="P30" s="393"/>
      <c r="Q30" s="393"/>
      <c r="R30" s="313"/>
      <c r="S30" s="313"/>
    </row>
    <row r="31" spans="2:19" ht="15" customHeight="1" x14ac:dyDescent="0.25">
      <c r="B31" s="75">
        <v>2028</v>
      </c>
      <c r="C31" s="88">
        <v>9981.3220503633493</v>
      </c>
      <c r="D31" s="88">
        <v>1863.2297954648936</v>
      </c>
      <c r="E31" s="88">
        <v>14153.6749882853</v>
      </c>
      <c r="F31" s="88">
        <v>11848.005322469306</v>
      </c>
      <c r="G31" s="141">
        <v>37846.232156582846</v>
      </c>
      <c r="H31" s="82"/>
      <c r="I31" s="82"/>
      <c r="J31" s="82"/>
      <c r="K31" s="390"/>
      <c r="L31" s="390"/>
      <c r="M31" s="390"/>
      <c r="N31" s="390"/>
      <c r="O31" s="390"/>
      <c r="P31" s="393"/>
      <c r="Q31" s="393"/>
      <c r="R31" s="313"/>
      <c r="S31" s="313"/>
    </row>
    <row r="32" spans="2:19" ht="15" customHeight="1" x14ac:dyDescent="0.25">
      <c r="B32" s="77">
        <v>2029</v>
      </c>
      <c r="C32" s="139">
        <v>10226.660912654601</v>
      </c>
      <c r="D32" s="139">
        <v>1895.1272975739025</v>
      </c>
      <c r="E32" s="139">
        <v>14654.8247333209</v>
      </c>
      <c r="F32" s="139">
        <v>12390.340860970031</v>
      </c>
      <c r="G32" s="139">
        <v>39166.953804519435</v>
      </c>
      <c r="H32" s="82"/>
      <c r="I32" s="82"/>
      <c r="J32" s="82"/>
      <c r="K32" s="390"/>
      <c r="L32" s="390"/>
      <c r="M32" s="390"/>
      <c r="N32" s="390"/>
      <c r="O32" s="390"/>
      <c r="P32" s="393"/>
      <c r="Q32" s="393"/>
      <c r="R32" s="313"/>
      <c r="S32" s="313"/>
    </row>
    <row r="33" spans="2:19" ht="10.35" customHeight="1" x14ac:dyDescent="0.25">
      <c r="B33" s="78"/>
      <c r="C33" s="142"/>
      <c r="D33" s="142"/>
      <c r="E33" s="142"/>
      <c r="F33" s="142"/>
      <c r="G33" s="142"/>
      <c r="H33" s="82"/>
      <c r="I33" s="82"/>
      <c r="J33" s="82"/>
      <c r="K33" s="390"/>
      <c r="L33" s="390"/>
      <c r="M33" s="390"/>
      <c r="N33" s="390"/>
      <c r="O33" s="390"/>
      <c r="P33" s="393"/>
      <c r="Q33" s="393"/>
      <c r="R33" s="313"/>
      <c r="S33" s="313"/>
    </row>
    <row r="34" spans="2:19" ht="15" customHeight="1" x14ac:dyDescent="0.25">
      <c r="B34" s="75">
        <v>2030</v>
      </c>
      <c r="C34" s="141">
        <v>10478.8648001068</v>
      </c>
      <c r="D34" s="141">
        <v>1927.8859121539804</v>
      </c>
      <c r="E34" s="141">
        <v>15152.978933652799</v>
      </c>
      <c r="F34" s="141">
        <v>12951.794741858606</v>
      </c>
      <c r="G34" s="141">
        <v>40511.524387772188</v>
      </c>
      <c r="H34" s="82"/>
      <c r="I34" s="82"/>
      <c r="J34" s="82"/>
      <c r="K34" s="390"/>
      <c r="L34" s="390"/>
      <c r="M34" s="390"/>
      <c r="N34" s="390"/>
      <c r="O34" s="390"/>
      <c r="P34" s="393"/>
      <c r="Q34" s="393"/>
      <c r="R34" s="313"/>
      <c r="S34" s="313"/>
    </row>
    <row r="35" spans="2:19" ht="15" customHeight="1" x14ac:dyDescent="0.25">
      <c r="B35" s="77">
        <v>2031</v>
      </c>
      <c r="C35" s="139">
        <v>10737.714444781001</v>
      </c>
      <c r="D35" s="139">
        <v>1959.3594793137834</v>
      </c>
      <c r="E35" s="139">
        <v>15647.6517384785</v>
      </c>
      <c r="F35" s="139">
        <v>13525.132210288626</v>
      </c>
      <c r="G35" s="139">
        <v>41869.85787286191</v>
      </c>
      <c r="H35" s="82"/>
      <c r="I35" s="82"/>
      <c r="J35" s="82"/>
      <c r="K35" s="390"/>
      <c r="L35" s="390"/>
      <c r="M35" s="390"/>
      <c r="N35" s="390"/>
      <c r="O35" s="390"/>
      <c r="P35" s="393"/>
      <c r="Q35" s="393"/>
      <c r="R35" s="313"/>
      <c r="S35" s="313"/>
    </row>
    <row r="36" spans="2:19" ht="15" customHeight="1" x14ac:dyDescent="0.25">
      <c r="B36" s="75">
        <v>2032</v>
      </c>
      <c r="C36" s="141">
        <v>11003.6735164744</v>
      </c>
      <c r="D36" s="141">
        <v>1990.6724939532496</v>
      </c>
      <c r="E36" s="141">
        <v>16154.8092992983</v>
      </c>
      <c r="F36" s="141">
        <v>14124.445463192798</v>
      </c>
      <c r="G36" s="140">
        <v>43273.600772918748</v>
      </c>
      <c r="H36" s="82"/>
      <c r="I36" s="82"/>
      <c r="J36" s="82"/>
      <c r="K36" s="390"/>
      <c r="L36" s="390"/>
      <c r="M36" s="390"/>
      <c r="N36" s="390"/>
      <c r="O36" s="390"/>
      <c r="P36" s="393"/>
      <c r="Q36" s="393"/>
      <c r="R36" s="313"/>
      <c r="S36" s="313"/>
    </row>
    <row r="37" spans="2:19" ht="15" customHeight="1" x14ac:dyDescent="0.25">
      <c r="B37" s="77">
        <v>2033</v>
      </c>
      <c r="C37" s="139">
        <v>11280.7428645661</v>
      </c>
      <c r="D37" s="139">
        <v>2031.4670655418518</v>
      </c>
      <c r="E37" s="139">
        <v>16702.311284408501</v>
      </c>
      <c r="F37" s="139">
        <v>14752.660993144895</v>
      </c>
      <c r="G37" s="139">
        <v>44767.182207661346</v>
      </c>
      <c r="H37" s="82"/>
      <c r="I37" s="82"/>
      <c r="J37" s="82"/>
      <c r="K37" s="391"/>
      <c r="L37" s="391"/>
      <c r="M37" s="391"/>
      <c r="N37" s="391"/>
      <c r="O37" s="393"/>
      <c r="P37" s="391"/>
      <c r="Q37" s="393"/>
      <c r="R37" s="313"/>
      <c r="S37" s="313"/>
    </row>
    <row r="38" spans="2:19" ht="15" customHeight="1" x14ac:dyDescent="0.25">
      <c r="B38" s="75">
        <v>2034</v>
      </c>
      <c r="C38" s="141">
        <v>11566.958535375399</v>
      </c>
      <c r="D38" s="141">
        <v>2072.4107392685328</v>
      </c>
      <c r="E38" s="141">
        <v>17257.320244734801</v>
      </c>
      <c r="F38" s="141">
        <v>15398.678794638192</v>
      </c>
      <c r="G38" s="141">
        <v>46295.368314016931</v>
      </c>
      <c r="H38" s="82"/>
      <c r="I38" s="82"/>
      <c r="J38" s="82"/>
      <c r="K38" s="391"/>
      <c r="L38" s="391"/>
      <c r="M38" s="391"/>
      <c r="N38" s="391"/>
      <c r="O38" s="393"/>
      <c r="P38" s="393"/>
      <c r="Q38" s="393"/>
      <c r="R38" s="313"/>
      <c r="S38" s="313"/>
    </row>
    <row r="39" spans="2:19" ht="10.35" customHeight="1" x14ac:dyDescent="0.25">
      <c r="B39" s="75"/>
      <c r="C39" s="141"/>
      <c r="D39" s="141"/>
      <c r="E39" s="141"/>
      <c r="F39" s="141"/>
      <c r="G39" s="141"/>
      <c r="H39" s="82"/>
      <c r="I39" s="82"/>
      <c r="J39" s="82"/>
      <c r="O39" s="313"/>
      <c r="P39" s="313"/>
      <c r="Q39" s="313"/>
      <c r="R39" s="313"/>
      <c r="S39" s="313"/>
    </row>
    <row r="40" spans="2:19" ht="15" customHeight="1" x14ac:dyDescent="0.25">
      <c r="B40" s="77">
        <v>2035</v>
      </c>
      <c r="C40" s="139">
        <v>11861.821144654399</v>
      </c>
      <c r="D40" s="139">
        <v>2111.2380512500858</v>
      </c>
      <c r="E40" s="139">
        <v>17819.266308943999</v>
      </c>
      <c r="F40" s="139">
        <v>16075.734026017768</v>
      </c>
      <c r="G40" s="139">
        <v>47868.059530866252</v>
      </c>
      <c r="H40" s="82"/>
      <c r="I40" s="82"/>
      <c r="J40" s="82"/>
      <c r="O40" s="313"/>
      <c r="P40" s="313"/>
      <c r="Q40" s="313"/>
      <c r="R40" s="313"/>
      <c r="S40" s="313"/>
    </row>
    <row r="41" spans="2:19" ht="15" customHeight="1" x14ac:dyDescent="0.25">
      <c r="B41" s="75">
        <v>2036</v>
      </c>
      <c r="C41" s="141">
        <v>12167.049825821299</v>
      </c>
      <c r="D41" s="141">
        <v>2155.2712920371982</v>
      </c>
      <c r="E41" s="141">
        <v>18411.285981874102</v>
      </c>
      <c r="F41" s="141">
        <v>16782.752210485232</v>
      </c>
      <c r="G41" s="141">
        <v>49516.359310217827</v>
      </c>
      <c r="H41" s="82"/>
      <c r="I41" s="82"/>
      <c r="J41" s="82"/>
      <c r="O41" s="313"/>
      <c r="P41" s="313"/>
      <c r="Q41" s="313"/>
      <c r="R41" s="313"/>
      <c r="S41" s="313"/>
    </row>
    <row r="42" spans="2:19" ht="15" customHeight="1" x14ac:dyDescent="0.25">
      <c r="B42" s="77">
        <v>2037</v>
      </c>
      <c r="C42" s="139">
        <v>12481.354246061001</v>
      </c>
      <c r="D42" s="139">
        <v>2197.3666580171875</v>
      </c>
      <c r="E42" s="139">
        <v>19013.600444254102</v>
      </c>
      <c r="F42" s="139">
        <v>17513.824332940942</v>
      </c>
      <c r="G42" s="139">
        <v>51206.145681273236</v>
      </c>
      <c r="H42" s="82"/>
      <c r="I42" s="82"/>
      <c r="J42" s="82"/>
      <c r="O42" s="313"/>
      <c r="P42" s="313"/>
      <c r="Q42" s="313"/>
      <c r="R42" s="313"/>
      <c r="S42" s="313"/>
    </row>
    <row r="43" spans="2:19" ht="15" customHeight="1" x14ac:dyDescent="0.25">
      <c r="B43" s="75">
        <v>2038</v>
      </c>
      <c r="C43" s="141">
        <v>12803.7559164387</v>
      </c>
      <c r="D43" s="141">
        <v>2237.326595239128</v>
      </c>
      <c r="E43" s="141">
        <v>19622.697633875701</v>
      </c>
      <c r="F43" s="141">
        <v>18268.943269535455</v>
      </c>
      <c r="G43" s="141">
        <v>52932.723415088985</v>
      </c>
      <c r="H43" s="82"/>
      <c r="I43" s="82"/>
      <c r="J43" s="82"/>
      <c r="O43" s="313"/>
      <c r="P43" s="313"/>
      <c r="Q43" s="313"/>
      <c r="R43" s="313"/>
      <c r="S43" s="313"/>
    </row>
    <row r="44" spans="2:19" ht="15" customHeight="1" x14ac:dyDescent="0.25">
      <c r="B44" s="77">
        <v>2039</v>
      </c>
      <c r="C44" s="139">
        <v>13132.373347255099</v>
      </c>
      <c r="D44" s="139">
        <v>2273.6975162429085</v>
      </c>
      <c r="E44" s="139">
        <v>20229.745688848201</v>
      </c>
      <c r="F44" s="139">
        <v>19036.24281124078</v>
      </c>
      <c r="G44" s="139">
        <v>54672.059363586988</v>
      </c>
      <c r="H44" s="82"/>
      <c r="I44" s="82"/>
      <c r="J44" s="82"/>
      <c r="O44" s="313"/>
      <c r="P44" s="313"/>
      <c r="Q44" s="313"/>
      <c r="R44" s="313"/>
      <c r="S44" s="313"/>
    </row>
    <row r="45" spans="2:19" ht="10.35" customHeight="1" x14ac:dyDescent="0.25">
      <c r="B45" s="78"/>
      <c r="C45" s="142"/>
      <c r="D45" s="142"/>
      <c r="E45" s="142"/>
      <c r="F45" s="142"/>
      <c r="G45" s="142"/>
      <c r="H45" s="82"/>
      <c r="I45" s="82"/>
      <c r="J45" s="82"/>
      <c r="O45" s="313"/>
      <c r="P45" s="313"/>
      <c r="Q45" s="313"/>
      <c r="R45" s="313"/>
      <c r="S45" s="313"/>
    </row>
    <row r="46" spans="2:19" ht="15" customHeight="1" x14ac:dyDescent="0.25">
      <c r="B46" s="75">
        <v>2040</v>
      </c>
      <c r="C46" s="141">
        <v>13469.931644210001</v>
      </c>
      <c r="D46" s="141">
        <v>2314.0467124410247</v>
      </c>
      <c r="E46" s="141">
        <v>20869.672328348199</v>
      </c>
      <c r="F46" s="141">
        <v>19840.708383622299</v>
      </c>
      <c r="G46" s="140">
        <v>56494.359068621518</v>
      </c>
      <c r="H46" s="82"/>
      <c r="I46" s="82"/>
      <c r="J46" s="82"/>
      <c r="O46" s="313"/>
      <c r="P46" s="313"/>
      <c r="Q46" s="313"/>
      <c r="R46" s="313"/>
      <c r="S46" s="313"/>
    </row>
    <row r="47" spans="2:19" ht="15" customHeight="1" x14ac:dyDescent="0.25">
      <c r="B47" s="77">
        <v>2041</v>
      </c>
      <c r="C47" s="139">
        <v>13814.909725551001</v>
      </c>
      <c r="D47" s="139">
        <v>2350.296425253227</v>
      </c>
      <c r="E47" s="139">
        <v>21512.047088098101</v>
      </c>
      <c r="F47" s="139">
        <v>20663.435247578094</v>
      </c>
      <c r="G47" s="139">
        <v>58340.688486480416</v>
      </c>
      <c r="H47" s="82"/>
      <c r="I47" s="82"/>
      <c r="J47" s="82"/>
      <c r="O47" s="313"/>
      <c r="P47" s="313"/>
      <c r="Q47" s="313"/>
      <c r="R47" s="313"/>
      <c r="S47" s="313"/>
    </row>
    <row r="48" spans="2:19" ht="15" customHeight="1" x14ac:dyDescent="0.25">
      <c r="B48" s="75">
        <v>2042</v>
      </c>
      <c r="C48" s="141">
        <v>14167.721616895</v>
      </c>
      <c r="D48" s="141">
        <v>2383.8461744227247</v>
      </c>
      <c r="E48" s="141">
        <v>22168.912912874901</v>
      </c>
      <c r="F48" s="141">
        <v>21527.120116192014</v>
      </c>
      <c r="G48" s="140">
        <v>60247.600820384643</v>
      </c>
      <c r="H48" s="82"/>
      <c r="I48" s="82"/>
      <c r="J48" s="82"/>
      <c r="O48" s="313"/>
      <c r="P48" s="313"/>
      <c r="Q48" s="313"/>
      <c r="R48" s="313"/>
      <c r="S48" s="313"/>
    </row>
    <row r="49" spans="2:19" ht="15" customHeight="1" x14ac:dyDescent="0.25">
      <c r="B49" s="77">
        <v>2043</v>
      </c>
      <c r="C49" s="139">
        <v>14527.724727274301</v>
      </c>
      <c r="D49" s="139">
        <v>2412.52326128089</v>
      </c>
      <c r="E49" s="139">
        <v>22832.075943672298</v>
      </c>
      <c r="F49" s="139">
        <v>22425.392272081037</v>
      </c>
      <c r="G49" s="139">
        <v>62197.716204308526</v>
      </c>
      <c r="H49" s="82"/>
      <c r="I49" s="82"/>
      <c r="J49" s="82"/>
      <c r="O49" s="313"/>
      <c r="P49" s="313"/>
      <c r="Q49" s="313"/>
      <c r="R49" s="313"/>
      <c r="S49" s="313"/>
    </row>
    <row r="50" spans="2:19" ht="10.35" customHeight="1" x14ac:dyDescent="0.25">
      <c r="B50" s="78"/>
      <c r="C50" s="143"/>
      <c r="D50" s="143"/>
      <c r="E50" s="143"/>
      <c r="F50" s="144"/>
      <c r="G50" s="144"/>
      <c r="H50" s="82"/>
      <c r="I50" s="82"/>
      <c r="J50" s="82"/>
      <c r="O50" s="313"/>
      <c r="P50" s="313"/>
      <c r="Q50" s="313"/>
      <c r="R50" s="313"/>
      <c r="S50" s="313"/>
    </row>
    <row r="51" spans="2:19" ht="15" customHeight="1" x14ac:dyDescent="0.25">
      <c r="B51" s="287" t="s">
        <v>5</v>
      </c>
      <c r="C51" s="145"/>
      <c r="D51" s="145"/>
      <c r="E51" s="145"/>
      <c r="F51" s="146"/>
      <c r="G51" s="146"/>
      <c r="H51" s="82"/>
      <c r="I51" s="82"/>
      <c r="J51" s="82"/>
    </row>
    <row r="52" spans="2:19" ht="15" customHeight="1" x14ac:dyDescent="0.25">
      <c r="B52" s="75" t="s">
        <v>139</v>
      </c>
      <c r="C52" s="79">
        <f>RATE(2022-2010,,-C10,C22)</f>
        <v>2.1539793830001531E-2</v>
      </c>
      <c r="D52" s="79">
        <f t="shared" ref="D52:G52" si="0">RATE(2022-2010,,-D10,D22)</f>
        <v>-1.4692351079553958E-2</v>
      </c>
      <c r="E52" s="79">
        <f t="shared" si="0"/>
        <v>2.7261370664200583E-2</v>
      </c>
      <c r="F52" s="79">
        <f t="shared" si="0"/>
        <v>5.3656512079372644E-2</v>
      </c>
      <c r="G52" s="79">
        <f t="shared" si="0"/>
        <v>3.0107084637194619E-2</v>
      </c>
      <c r="H52" s="79"/>
      <c r="I52" s="82"/>
      <c r="J52" s="82"/>
    </row>
    <row r="53" spans="2:19" ht="15" customHeight="1" x14ac:dyDescent="0.25">
      <c r="B53" s="77" t="s">
        <v>136</v>
      </c>
      <c r="C53" s="80">
        <f>RATE(2023-2022,,-C22,C25)</f>
        <v>1.7267025447293798E-2</v>
      </c>
      <c r="D53" s="80">
        <f t="shared" ref="D53:G53" si="1">RATE(2023-2022,,-D22,D25)</f>
        <v>2.000000000000007E-2</v>
      </c>
      <c r="E53" s="80">
        <f t="shared" si="1"/>
        <v>4.0456485395092653E-2</v>
      </c>
      <c r="F53" s="80">
        <f t="shared" si="1"/>
        <v>-6.5663969462048638E-2</v>
      </c>
      <c r="G53" s="80">
        <f t="shared" si="1"/>
        <v>-1.7626363648400745E-3</v>
      </c>
      <c r="H53" s="82"/>
      <c r="I53" s="82"/>
      <c r="J53" s="82"/>
    </row>
    <row r="54" spans="2:19" ht="15" customHeight="1" x14ac:dyDescent="0.25">
      <c r="B54" s="75" t="s">
        <v>137</v>
      </c>
      <c r="C54" s="81">
        <f>RATE(2033-2023,,-C25,C37)</f>
        <v>2.3824227670933274E-2</v>
      </c>
      <c r="D54" s="81">
        <f t="shared" ref="D54:G54" si="2">RATE(2033-2023,,-D25,D37)</f>
        <v>1.8010674481306093E-2</v>
      </c>
      <c r="E54" s="81">
        <f t="shared" si="2"/>
        <v>3.9425626475633843E-2</v>
      </c>
      <c r="F54" s="81">
        <f t="shared" si="2"/>
        <v>4.282122709288029E-2</v>
      </c>
      <c r="G54" s="81">
        <f t="shared" si="2"/>
        <v>3.5250527667994906E-2</v>
      </c>
      <c r="H54" s="82"/>
      <c r="I54" s="82"/>
      <c r="J54" s="82"/>
    </row>
    <row r="55" spans="2:19" ht="15" customHeight="1" x14ac:dyDescent="0.25">
      <c r="B55" s="77" t="s">
        <v>138</v>
      </c>
      <c r="C55" s="80">
        <f>RATE(2043-2023,,-C25,C49)</f>
        <v>2.4721141263077367E-2</v>
      </c>
      <c r="D55" s="80">
        <f t="shared" ref="D55:F55" si="3">RATE(2043-2023,,-D25,D49)</f>
        <v>1.7675342727445118E-2</v>
      </c>
      <c r="E55" s="80">
        <f t="shared" si="3"/>
        <v>3.5583569427663692E-2</v>
      </c>
      <c r="F55" s="80">
        <f t="shared" si="3"/>
        <v>4.2793740787097224E-2</v>
      </c>
      <c r="G55" s="80">
        <f>RATE(2043-2023,,-G25,G49)</f>
        <v>3.4340343375668714E-2</v>
      </c>
      <c r="H55" s="82"/>
      <c r="I55" s="82"/>
      <c r="J55" s="82"/>
    </row>
    <row r="56" spans="2:19" ht="15" customHeight="1" x14ac:dyDescent="0.3">
      <c r="B56" s="51" t="s">
        <v>96</v>
      </c>
      <c r="C56" s="54"/>
      <c r="D56" s="55"/>
      <c r="E56" s="56"/>
      <c r="F56" s="57"/>
      <c r="G56" s="57"/>
      <c r="H56" s="82"/>
      <c r="I56" s="82"/>
      <c r="J56" s="82"/>
    </row>
    <row r="57" spans="2:19" ht="17.25" x14ac:dyDescent="0.25">
      <c r="B57" s="283" t="s">
        <v>97</v>
      </c>
      <c r="C57" s="64"/>
      <c r="D57" s="64"/>
      <c r="E57" s="64"/>
      <c r="F57" s="67"/>
      <c r="G57" s="67"/>
      <c r="H57" s="17"/>
      <c r="I57" s="82"/>
      <c r="J57" s="82"/>
    </row>
    <row r="58" spans="2:19" ht="17.25" x14ac:dyDescent="0.25">
      <c r="B58" s="283" t="s">
        <v>105</v>
      </c>
      <c r="C58" s="64"/>
      <c r="D58" s="64"/>
      <c r="E58" s="64"/>
      <c r="F58" s="67"/>
      <c r="G58" s="67"/>
      <c r="H58" s="17"/>
      <c r="I58" s="17"/>
      <c r="J58" s="17"/>
    </row>
    <row r="59" spans="2:19" x14ac:dyDescent="0.25">
      <c r="H59" s="17"/>
      <c r="I59" s="17"/>
      <c r="J59" s="17"/>
    </row>
    <row r="60" spans="2:19" x14ac:dyDescent="0.25">
      <c r="H60" s="17"/>
      <c r="I60" s="17"/>
      <c r="J60" s="17"/>
    </row>
  </sheetData>
  <printOptions horizontalCentered="1"/>
  <pageMargins left="0.7" right="0.7" top="0.75" bottom="0.75" header="0.3" footer="0.3"/>
  <pageSetup scale="84" orientation="portrait" r:id="rId1"/>
  <ignoredErrors>
    <ignoredError sqref="G50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6"/>
  <sheetViews>
    <sheetView showGridLines="0" zoomScale="70" zoomScaleNormal="70" workbookViewId="0">
      <pane ySplit="8" topLeftCell="A16" activePane="bottomLeft" state="frozen"/>
      <selection activeCell="A55" sqref="A55:XFD55"/>
      <selection pane="bottomLeft" activeCell="Q1" sqref="Q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10" width="10.5703125" style="19" customWidth="1"/>
    <col min="11" max="11" width="9.5703125" style="19" customWidth="1"/>
    <col min="12" max="12" width="15" style="19" bestFit="1" customWidth="1"/>
    <col min="13" max="13" width="19.42578125" style="19" bestFit="1" customWidth="1"/>
    <col min="14" max="15" width="9.140625" style="19"/>
    <col min="16" max="16" width="9.140625" style="292"/>
    <col min="17" max="16384" width="9.140625" style="2"/>
  </cols>
  <sheetData>
    <row r="1" spans="2:16" ht="18.75" x14ac:dyDescent="0.3">
      <c r="B1" s="21" t="s">
        <v>106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2:16" x14ac:dyDescent="0.25">
      <c r="B2" s="8"/>
      <c r="C2" s="8"/>
      <c r="D2" s="8"/>
      <c r="E2" s="8"/>
      <c r="F2" s="8"/>
      <c r="G2" s="8"/>
      <c r="H2" s="8"/>
      <c r="I2" s="8"/>
      <c r="J2" s="8"/>
      <c r="K2" s="376"/>
      <c r="L2" s="8"/>
      <c r="M2" s="8"/>
    </row>
    <row r="3" spans="2:16" ht="21" x14ac:dyDescent="0.35">
      <c r="B3" s="22" t="s">
        <v>107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</row>
    <row r="4" spans="2:16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  <c r="K4" s="18"/>
      <c r="L4" s="18"/>
      <c r="M4" s="18"/>
      <c r="N4" s="18"/>
      <c r="O4" s="18"/>
      <c r="P4" s="309"/>
    </row>
    <row r="5" spans="2:16" ht="24" customHeight="1" x14ac:dyDescent="0.35">
      <c r="B5" s="22" t="s">
        <v>108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2:16" ht="24" customHeight="1" x14ac:dyDescent="0.25">
      <c r="B6" s="134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83"/>
      <c r="O6" s="83"/>
    </row>
    <row r="7" spans="2:16" s="289" customFormat="1" ht="14.45" customHeight="1" x14ac:dyDescent="0.25">
      <c r="B7" s="306" t="s">
        <v>109</v>
      </c>
      <c r="C7" s="296" t="s">
        <v>110</v>
      </c>
      <c r="D7" s="296"/>
      <c r="E7" s="296"/>
      <c r="F7" s="296"/>
      <c r="G7" s="291" t="s">
        <v>111</v>
      </c>
      <c r="H7" s="291"/>
      <c r="I7" s="291"/>
      <c r="J7" s="291"/>
      <c r="K7" s="296" t="s">
        <v>2</v>
      </c>
      <c r="L7" s="296"/>
      <c r="M7" s="291"/>
      <c r="N7" s="300"/>
      <c r="O7" s="300"/>
      <c r="P7" s="305"/>
    </row>
    <row r="8" spans="2:16" ht="29.45" customHeight="1" x14ac:dyDescent="0.25">
      <c r="B8" s="110" t="s">
        <v>6</v>
      </c>
      <c r="C8" s="312" t="s">
        <v>112</v>
      </c>
      <c r="D8" s="312" t="s">
        <v>113</v>
      </c>
      <c r="E8" s="312" t="s">
        <v>114</v>
      </c>
      <c r="F8" s="312" t="s">
        <v>14</v>
      </c>
      <c r="G8" s="312" t="s">
        <v>112</v>
      </c>
      <c r="H8" s="312" t="s">
        <v>113</v>
      </c>
      <c r="I8" s="312" t="s">
        <v>114</v>
      </c>
      <c r="J8" s="312" t="s">
        <v>14</v>
      </c>
      <c r="K8" s="311" t="s">
        <v>115</v>
      </c>
      <c r="L8" s="311" t="s">
        <v>116</v>
      </c>
      <c r="M8" s="297" t="s">
        <v>117</v>
      </c>
      <c r="N8" s="82"/>
      <c r="O8" s="82"/>
      <c r="P8" s="303"/>
    </row>
    <row r="9" spans="2:16" ht="15" customHeight="1" x14ac:dyDescent="0.25">
      <c r="B9" s="63" t="s">
        <v>0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82"/>
      <c r="O9" s="82"/>
      <c r="P9" s="303"/>
    </row>
    <row r="10" spans="2:16" ht="15" customHeight="1" x14ac:dyDescent="0.25">
      <c r="B10" s="74">
        <v>2010</v>
      </c>
      <c r="C10" s="157">
        <v>3120</v>
      </c>
      <c r="D10" s="157">
        <v>8</v>
      </c>
      <c r="E10" s="157">
        <v>1</v>
      </c>
      <c r="F10" s="157">
        <f t="shared" ref="F10" si="0">SUM(C10:E10)</f>
        <v>3129</v>
      </c>
      <c r="G10" s="157">
        <v>470</v>
      </c>
      <c r="H10" s="157">
        <v>9</v>
      </c>
      <c r="I10" s="157">
        <v>43</v>
      </c>
      <c r="J10" s="157">
        <f t="shared" ref="J10" si="1">SUM(G10:I10)</f>
        <v>522</v>
      </c>
      <c r="K10" s="157">
        <f t="shared" ref="K10" si="2">+J10+F10</f>
        <v>3651</v>
      </c>
      <c r="L10" s="157">
        <v>71</v>
      </c>
      <c r="M10" s="157">
        <f t="shared" ref="M10" si="3">K10+L10</f>
        <v>3722</v>
      </c>
      <c r="N10" s="82"/>
      <c r="O10" s="82"/>
      <c r="P10" s="303"/>
    </row>
    <row r="11" spans="2:16" ht="15" customHeight="1" x14ac:dyDescent="0.25">
      <c r="B11" s="73">
        <v>2011</v>
      </c>
      <c r="C11" s="149">
        <v>3127</v>
      </c>
      <c r="D11" s="149">
        <v>7</v>
      </c>
      <c r="E11" s="149">
        <v>1</v>
      </c>
      <c r="F11" s="149">
        <f t="shared" ref="F11:F21" si="4">SUM(C11:E11)</f>
        <v>3135</v>
      </c>
      <c r="G11" s="149">
        <v>471</v>
      </c>
      <c r="H11" s="149">
        <v>7</v>
      </c>
      <c r="I11" s="149">
        <v>41</v>
      </c>
      <c r="J11" s="149">
        <f t="shared" ref="J11:J21" si="5">SUM(G11:I11)</f>
        <v>519</v>
      </c>
      <c r="K11" s="149">
        <f t="shared" ref="K11:K21" si="6">+J11+F11</f>
        <v>3654</v>
      </c>
      <c r="L11" s="149">
        <v>76</v>
      </c>
      <c r="M11" s="149">
        <f t="shared" ref="M11:M16" si="7">K11+L11</f>
        <v>3730</v>
      </c>
      <c r="N11" s="82"/>
      <c r="O11" s="82"/>
      <c r="P11" s="303"/>
    </row>
    <row r="12" spans="2:16" ht="15" customHeight="1" x14ac:dyDescent="0.25">
      <c r="B12" s="74">
        <v>2012</v>
      </c>
      <c r="C12" s="157">
        <v>3123</v>
      </c>
      <c r="D12" s="157">
        <v>7</v>
      </c>
      <c r="E12" s="157">
        <v>0</v>
      </c>
      <c r="F12" s="157">
        <f t="shared" si="4"/>
        <v>3130</v>
      </c>
      <c r="G12" s="157">
        <v>480</v>
      </c>
      <c r="H12" s="157">
        <v>3</v>
      </c>
      <c r="I12" s="157">
        <v>40</v>
      </c>
      <c r="J12" s="157">
        <f t="shared" si="5"/>
        <v>523</v>
      </c>
      <c r="K12" s="157">
        <f t="shared" si="6"/>
        <v>3653</v>
      </c>
      <c r="L12" s="157">
        <v>82</v>
      </c>
      <c r="M12" s="157">
        <f t="shared" si="7"/>
        <v>3735</v>
      </c>
      <c r="N12" s="82"/>
      <c r="O12" s="82"/>
      <c r="P12" s="303"/>
    </row>
    <row r="13" spans="2:16" ht="15" customHeight="1" x14ac:dyDescent="0.25">
      <c r="B13" s="73">
        <v>2013</v>
      </c>
      <c r="C13" s="149">
        <v>3159</v>
      </c>
      <c r="D13" s="149">
        <v>5</v>
      </c>
      <c r="E13" s="149">
        <v>0</v>
      </c>
      <c r="F13" s="149">
        <f t="shared" si="4"/>
        <v>3164</v>
      </c>
      <c r="G13" s="149">
        <v>482</v>
      </c>
      <c r="H13" s="149">
        <v>0</v>
      </c>
      <c r="I13" s="149">
        <v>40</v>
      </c>
      <c r="J13" s="149">
        <f t="shared" si="5"/>
        <v>522</v>
      </c>
      <c r="K13" s="149">
        <f t="shared" si="6"/>
        <v>3686</v>
      </c>
      <c r="L13" s="149">
        <v>93</v>
      </c>
      <c r="M13" s="149">
        <f t="shared" si="7"/>
        <v>3779</v>
      </c>
      <c r="N13" s="82"/>
      <c r="O13" s="82"/>
      <c r="P13" s="303"/>
    </row>
    <row r="14" spans="2:16" ht="15" customHeight="1" x14ac:dyDescent="0.25">
      <c r="B14" s="74">
        <v>2014</v>
      </c>
      <c r="C14" s="157">
        <v>3224</v>
      </c>
      <c r="D14" s="157">
        <v>2</v>
      </c>
      <c r="E14" s="157">
        <v>0</v>
      </c>
      <c r="F14" s="157">
        <f t="shared" si="4"/>
        <v>3226</v>
      </c>
      <c r="G14" s="157">
        <v>475</v>
      </c>
      <c r="H14" s="157">
        <v>0</v>
      </c>
      <c r="I14" s="157">
        <v>37</v>
      </c>
      <c r="J14" s="157">
        <f t="shared" si="5"/>
        <v>512</v>
      </c>
      <c r="K14" s="157">
        <f t="shared" si="6"/>
        <v>3738</v>
      </c>
      <c r="L14" s="157">
        <v>98</v>
      </c>
      <c r="M14" s="157">
        <f t="shared" si="7"/>
        <v>3836</v>
      </c>
      <c r="N14" s="82"/>
      <c r="O14" s="82"/>
      <c r="P14" s="303"/>
    </row>
    <row r="15" spans="2:16" ht="15" customHeight="1" x14ac:dyDescent="0.25">
      <c r="B15" s="73">
        <v>2015</v>
      </c>
      <c r="C15" s="149">
        <v>3319</v>
      </c>
      <c r="D15" s="149">
        <v>2</v>
      </c>
      <c r="E15" s="149">
        <v>0</v>
      </c>
      <c r="F15" s="149">
        <f t="shared" si="4"/>
        <v>3321</v>
      </c>
      <c r="G15" s="149">
        <v>492</v>
      </c>
      <c r="H15" s="149">
        <v>0</v>
      </c>
      <c r="I15" s="149">
        <v>31</v>
      </c>
      <c r="J15" s="149">
        <f t="shared" si="5"/>
        <v>523</v>
      </c>
      <c r="K15" s="149">
        <f t="shared" si="6"/>
        <v>3844</v>
      </c>
      <c r="L15" s="149">
        <v>99</v>
      </c>
      <c r="M15" s="149">
        <f t="shared" si="7"/>
        <v>3943</v>
      </c>
      <c r="N15" s="82"/>
      <c r="O15" s="82"/>
      <c r="P15" s="303"/>
    </row>
    <row r="16" spans="2:16" ht="15" customHeight="1" x14ac:dyDescent="0.25">
      <c r="B16" s="74">
        <v>2016</v>
      </c>
      <c r="C16" s="157">
        <v>3457</v>
      </c>
      <c r="D16" s="157">
        <v>2</v>
      </c>
      <c r="E16" s="157">
        <v>0</v>
      </c>
      <c r="F16" s="157">
        <f t="shared" si="4"/>
        <v>3459</v>
      </c>
      <c r="G16" s="157">
        <v>490</v>
      </c>
      <c r="H16" s="157">
        <v>0</v>
      </c>
      <c r="I16" s="157">
        <v>27</v>
      </c>
      <c r="J16" s="157">
        <f t="shared" si="5"/>
        <v>517</v>
      </c>
      <c r="K16" s="157">
        <f t="shared" si="6"/>
        <v>3976</v>
      </c>
      <c r="L16" s="157">
        <v>97</v>
      </c>
      <c r="M16" s="157">
        <f t="shared" si="7"/>
        <v>4073</v>
      </c>
      <c r="N16" s="82"/>
      <c r="O16" s="82"/>
      <c r="P16" s="303"/>
    </row>
    <row r="17" spans="2:16" ht="15" customHeight="1" x14ac:dyDescent="0.25">
      <c r="B17" s="77">
        <v>2017</v>
      </c>
      <c r="C17" s="149">
        <v>3539</v>
      </c>
      <c r="D17" s="149">
        <v>1</v>
      </c>
      <c r="E17" s="149">
        <v>0</v>
      </c>
      <c r="F17" s="149">
        <f t="shared" si="4"/>
        <v>3540</v>
      </c>
      <c r="G17" s="149">
        <v>517</v>
      </c>
      <c r="H17" s="149">
        <v>0</v>
      </c>
      <c r="I17" s="149">
        <v>0</v>
      </c>
      <c r="J17" s="149">
        <f t="shared" si="5"/>
        <v>517</v>
      </c>
      <c r="K17" s="149">
        <f t="shared" si="6"/>
        <v>4057</v>
      </c>
      <c r="L17" s="149">
        <v>98</v>
      </c>
      <c r="M17" s="149">
        <f t="shared" ref="M17:M22" si="8">K17+L17</f>
        <v>4155</v>
      </c>
      <c r="N17" s="82"/>
      <c r="O17" s="82"/>
      <c r="P17" s="303"/>
    </row>
    <row r="18" spans="2:16" ht="15" customHeight="1" x14ac:dyDescent="0.25">
      <c r="B18" s="75">
        <v>2018</v>
      </c>
      <c r="C18" s="157">
        <v>3678</v>
      </c>
      <c r="D18" s="157">
        <v>0</v>
      </c>
      <c r="E18" s="157">
        <v>0</v>
      </c>
      <c r="F18" s="157">
        <f t="shared" si="4"/>
        <v>3678</v>
      </c>
      <c r="G18" s="157">
        <v>541</v>
      </c>
      <c r="H18" s="157">
        <v>0</v>
      </c>
      <c r="I18" s="157">
        <v>0</v>
      </c>
      <c r="J18" s="157">
        <f t="shared" si="5"/>
        <v>541</v>
      </c>
      <c r="K18" s="157">
        <f t="shared" si="6"/>
        <v>4219</v>
      </c>
      <c r="L18" s="157">
        <v>98</v>
      </c>
      <c r="M18" s="157">
        <f t="shared" si="8"/>
        <v>4317</v>
      </c>
      <c r="N18" s="82"/>
      <c r="O18" s="82"/>
      <c r="P18" s="303"/>
    </row>
    <row r="19" spans="2:16" ht="15" customHeight="1" x14ac:dyDescent="0.25">
      <c r="B19" s="77">
        <v>2019</v>
      </c>
      <c r="C19" s="149">
        <v>3775</v>
      </c>
      <c r="D19" s="149">
        <v>0</v>
      </c>
      <c r="E19" s="149">
        <v>0</v>
      </c>
      <c r="F19" s="149">
        <f t="shared" si="4"/>
        <v>3775</v>
      </c>
      <c r="G19" s="149">
        <v>553</v>
      </c>
      <c r="H19" s="149">
        <v>0</v>
      </c>
      <c r="I19" s="149">
        <v>0</v>
      </c>
      <c r="J19" s="149">
        <f t="shared" si="5"/>
        <v>553</v>
      </c>
      <c r="K19" s="149">
        <f t="shared" si="6"/>
        <v>4328</v>
      </c>
      <c r="L19" s="149">
        <v>60</v>
      </c>
      <c r="M19" s="149">
        <f t="shared" si="8"/>
        <v>4388</v>
      </c>
      <c r="N19" s="82"/>
      <c r="O19" s="82"/>
      <c r="P19" s="303"/>
    </row>
    <row r="20" spans="2:16" ht="15" customHeight="1" x14ac:dyDescent="0.25">
      <c r="B20" s="346">
        <v>2020</v>
      </c>
      <c r="C20" s="357">
        <v>2860</v>
      </c>
      <c r="D20" s="357">
        <v>0</v>
      </c>
      <c r="E20" s="357">
        <v>0</v>
      </c>
      <c r="F20" s="357">
        <f t="shared" si="4"/>
        <v>2860</v>
      </c>
      <c r="G20" s="357">
        <v>298</v>
      </c>
      <c r="H20" s="357">
        <v>0</v>
      </c>
      <c r="I20" s="357">
        <v>0</v>
      </c>
      <c r="J20" s="357">
        <f t="shared" si="5"/>
        <v>298</v>
      </c>
      <c r="K20" s="357">
        <f t="shared" si="6"/>
        <v>3158</v>
      </c>
      <c r="L20" s="357">
        <v>23</v>
      </c>
      <c r="M20" s="357">
        <f t="shared" si="8"/>
        <v>3181</v>
      </c>
      <c r="N20" s="82"/>
      <c r="O20" s="82"/>
      <c r="P20" s="303"/>
    </row>
    <row r="21" spans="2:16" ht="15" customHeight="1" x14ac:dyDescent="0.25">
      <c r="B21" s="77">
        <v>2021</v>
      </c>
      <c r="C21" s="149">
        <v>2828</v>
      </c>
      <c r="D21" s="149">
        <v>0</v>
      </c>
      <c r="E21" s="149">
        <v>0</v>
      </c>
      <c r="F21" s="149">
        <f t="shared" si="4"/>
        <v>2828</v>
      </c>
      <c r="G21" s="149">
        <v>281</v>
      </c>
      <c r="H21" s="149">
        <v>0</v>
      </c>
      <c r="I21" s="149">
        <v>0</v>
      </c>
      <c r="J21" s="149">
        <f t="shared" si="5"/>
        <v>281</v>
      </c>
      <c r="K21" s="149">
        <f t="shared" si="6"/>
        <v>3109</v>
      </c>
      <c r="L21" s="149">
        <v>23</v>
      </c>
      <c r="M21" s="149">
        <f t="shared" si="8"/>
        <v>3132</v>
      </c>
      <c r="N21" s="82"/>
      <c r="O21" s="82"/>
      <c r="P21" s="303"/>
    </row>
    <row r="22" spans="2:16" ht="15" customHeight="1" x14ac:dyDescent="0.25">
      <c r="B22" s="75">
        <v>2022</v>
      </c>
      <c r="C22" s="157">
        <v>3429</v>
      </c>
      <c r="D22" s="157">
        <v>0</v>
      </c>
      <c r="E22" s="157">
        <v>0</v>
      </c>
      <c r="F22" s="157">
        <f>SUM(C22:E22)</f>
        <v>3429</v>
      </c>
      <c r="G22" s="157">
        <v>426</v>
      </c>
      <c r="H22" s="157">
        <v>0</v>
      </c>
      <c r="I22" s="157">
        <v>0</v>
      </c>
      <c r="J22" s="157">
        <f>SUM(G22:I22)</f>
        <v>426</v>
      </c>
      <c r="K22" s="157">
        <f>+J22+F22</f>
        <v>3855</v>
      </c>
      <c r="L22" s="157">
        <v>60</v>
      </c>
      <c r="M22" s="157">
        <f t="shared" si="8"/>
        <v>3915</v>
      </c>
      <c r="N22" s="82"/>
      <c r="O22" s="82"/>
      <c r="P22" s="303"/>
    </row>
    <row r="23" spans="2:16" ht="9.6" customHeight="1" x14ac:dyDescent="0.25"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82"/>
      <c r="O23" s="82"/>
      <c r="P23" s="303"/>
    </row>
    <row r="24" spans="2:16" ht="14.25" customHeight="1" x14ac:dyDescent="0.25">
      <c r="B24" s="63" t="s">
        <v>4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  <c r="N24" s="82"/>
      <c r="O24" s="82"/>
      <c r="P24" s="303"/>
    </row>
    <row r="25" spans="2:16" ht="15" customHeight="1" x14ac:dyDescent="0.25">
      <c r="B25" s="77">
        <v>2023</v>
      </c>
      <c r="C25" s="149">
        <v>3745</v>
      </c>
      <c r="D25" s="149">
        <v>0</v>
      </c>
      <c r="E25" s="149">
        <v>0</v>
      </c>
      <c r="F25" s="149">
        <f>SUM(C25:E25)</f>
        <v>3745</v>
      </c>
      <c r="G25" s="149">
        <v>475</v>
      </c>
      <c r="H25" s="149">
        <v>0</v>
      </c>
      <c r="I25" s="149">
        <v>0</v>
      </c>
      <c r="J25" s="149">
        <f>SUM(G25:I25)</f>
        <v>475</v>
      </c>
      <c r="K25" s="149">
        <f>+J25+F25</f>
        <v>4220</v>
      </c>
      <c r="L25" s="149">
        <v>48</v>
      </c>
      <c r="M25" s="149">
        <f>K25+L25</f>
        <v>4268</v>
      </c>
      <c r="N25" s="82"/>
      <c r="O25" s="82"/>
      <c r="P25" s="303"/>
    </row>
    <row r="26" spans="2:16" ht="15" customHeight="1" x14ac:dyDescent="0.25">
      <c r="B26" s="75">
        <v>2024</v>
      </c>
      <c r="C26" s="157">
        <v>3749</v>
      </c>
      <c r="D26" s="157">
        <v>0</v>
      </c>
      <c r="E26" s="157">
        <v>0</v>
      </c>
      <c r="F26" s="157">
        <f>SUM(C26:E26)</f>
        <v>3749</v>
      </c>
      <c r="G26" s="157">
        <v>503</v>
      </c>
      <c r="H26" s="157">
        <v>0</v>
      </c>
      <c r="I26" s="157">
        <v>0</v>
      </c>
      <c r="J26" s="157">
        <f>SUM(G26:I26)</f>
        <v>503</v>
      </c>
      <c r="K26" s="157">
        <f>+J26+F26</f>
        <v>4252</v>
      </c>
      <c r="L26" s="157">
        <v>48</v>
      </c>
      <c r="M26" s="157">
        <f>K26+L26</f>
        <v>4300</v>
      </c>
      <c r="N26" s="82"/>
      <c r="O26" s="82"/>
      <c r="P26" s="303"/>
    </row>
    <row r="27" spans="2:16" ht="10.35" customHeight="1" x14ac:dyDescent="0.25">
      <c r="B27" s="75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82"/>
      <c r="O27" s="82"/>
      <c r="P27" s="303"/>
    </row>
    <row r="28" spans="2:16" ht="15" customHeight="1" x14ac:dyDescent="0.25">
      <c r="B28" s="77">
        <v>2025</v>
      </c>
      <c r="C28" s="149">
        <v>3723</v>
      </c>
      <c r="D28" s="149">
        <v>0</v>
      </c>
      <c r="E28" s="149">
        <v>0</v>
      </c>
      <c r="F28" s="149">
        <f>SUM(C28:E28)</f>
        <v>3723</v>
      </c>
      <c r="G28" s="149">
        <v>515</v>
      </c>
      <c r="H28" s="149">
        <v>0</v>
      </c>
      <c r="I28" s="149">
        <v>0</v>
      </c>
      <c r="J28" s="149">
        <f>SUM(G28:I28)</f>
        <v>515</v>
      </c>
      <c r="K28" s="149">
        <f>+J28+F28</f>
        <v>4238</v>
      </c>
      <c r="L28" s="149">
        <v>0</v>
      </c>
      <c r="M28" s="149">
        <f>K28+L28</f>
        <v>4238</v>
      </c>
      <c r="N28" s="82"/>
      <c r="O28" s="82"/>
      <c r="P28" s="303"/>
    </row>
    <row r="29" spans="2:16" ht="15" customHeight="1" x14ac:dyDescent="0.25">
      <c r="B29" s="75">
        <v>2026</v>
      </c>
      <c r="C29" s="157">
        <v>3642</v>
      </c>
      <c r="D29" s="157">
        <v>0</v>
      </c>
      <c r="E29" s="157">
        <v>0</v>
      </c>
      <c r="F29" s="157">
        <f>SUM(C29:E29)</f>
        <v>3642</v>
      </c>
      <c r="G29" s="157">
        <v>522</v>
      </c>
      <c r="H29" s="157">
        <v>0</v>
      </c>
      <c r="I29" s="157">
        <v>0</v>
      </c>
      <c r="J29" s="157">
        <f>SUM(G29:I29)</f>
        <v>522</v>
      </c>
      <c r="K29" s="157">
        <f>+J29+F29</f>
        <v>4164</v>
      </c>
      <c r="L29" s="157">
        <v>0</v>
      </c>
      <c r="M29" s="157">
        <f>K29+L29</f>
        <v>4164</v>
      </c>
      <c r="N29" s="82"/>
      <c r="O29" s="82"/>
      <c r="P29" s="303"/>
    </row>
    <row r="30" spans="2:16" ht="15" customHeight="1" x14ac:dyDescent="0.25">
      <c r="B30" s="77">
        <v>2027</v>
      </c>
      <c r="C30" s="149">
        <v>3594</v>
      </c>
      <c r="D30" s="149">
        <v>0</v>
      </c>
      <c r="E30" s="149">
        <v>0</v>
      </c>
      <c r="F30" s="149">
        <f>SUM(C30:E30)</f>
        <v>3594</v>
      </c>
      <c r="G30" s="149">
        <v>539</v>
      </c>
      <c r="H30" s="149">
        <v>0</v>
      </c>
      <c r="I30" s="149">
        <v>0</v>
      </c>
      <c r="J30" s="149">
        <f>SUM(G30:I30)</f>
        <v>539</v>
      </c>
      <c r="K30" s="149">
        <f>+J30+F30</f>
        <v>4133</v>
      </c>
      <c r="L30" s="149">
        <v>0</v>
      </c>
      <c r="M30" s="149">
        <f>K30+L30</f>
        <v>4133</v>
      </c>
      <c r="N30" s="82"/>
      <c r="O30" s="82"/>
      <c r="P30" s="303"/>
    </row>
    <row r="31" spans="2:16" ht="15" customHeight="1" x14ac:dyDescent="0.25">
      <c r="B31" s="75">
        <v>2028</v>
      </c>
      <c r="C31" s="157">
        <v>3568</v>
      </c>
      <c r="D31" s="157">
        <v>0</v>
      </c>
      <c r="E31" s="157">
        <v>0</v>
      </c>
      <c r="F31" s="157">
        <f>SUM(C31:E31)</f>
        <v>3568</v>
      </c>
      <c r="G31" s="157">
        <v>549</v>
      </c>
      <c r="H31" s="157">
        <v>0</v>
      </c>
      <c r="I31" s="157">
        <v>0</v>
      </c>
      <c r="J31" s="157">
        <f>SUM(G31:I31)</f>
        <v>549</v>
      </c>
      <c r="K31" s="157">
        <f>+J31+F31</f>
        <v>4117</v>
      </c>
      <c r="L31" s="157">
        <v>0</v>
      </c>
      <c r="M31" s="157">
        <f>K31+L31</f>
        <v>4117</v>
      </c>
      <c r="N31" s="82"/>
      <c r="O31" s="82"/>
      <c r="P31" s="303"/>
    </row>
    <row r="32" spans="2:16" ht="15" customHeight="1" x14ac:dyDescent="0.25">
      <c r="B32" s="77">
        <v>2029</v>
      </c>
      <c r="C32" s="149">
        <v>3564</v>
      </c>
      <c r="D32" s="149">
        <v>0</v>
      </c>
      <c r="E32" s="149">
        <v>0</v>
      </c>
      <c r="F32" s="149">
        <f>SUM(C32:E32)</f>
        <v>3564</v>
      </c>
      <c r="G32" s="149">
        <v>558</v>
      </c>
      <c r="H32" s="149">
        <v>0</v>
      </c>
      <c r="I32" s="149">
        <v>0</v>
      </c>
      <c r="J32" s="149">
        <f>SUM(G32:I32)</f>
        <v>558</v>
      </c>
      <c r="K32" s="149">
        <f>+J32+F32</f>
        <v>4122</v>
      </c>
      <c r="L32" s="149">
        <v>0</v>
      </c>
      <c r="M32" s="149">
        <f>K32+L32</f>
        <v>4122</v>
      </c>
      <c r="N32" s="82"/>
      <c r="O32" s="82"/>
      <c r="P32" s="303"/>
    </row>
    <row r="33" spans="2:16" ht="10.35" customHeight="1" x14ac:dyDescent="0.25">
      <c r="B33" s="78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82"/>
      <c r="O33" s="82"/>
      <c r="P33" s="303"/>
    </row>
    <row r="34" spans="2:16" ht="15" customHeight="1" x14ac:dyDescent="0.25">
      <c r="B34" s="75">
        <v>2030</v>
      </c>
      <c r="C34" s="157">
        <v>3600</v>
      </c>
      <c r="D34" s="157">
        <v>0</v>
      </c>
      <c r="E34" s="157">
        <v>0</v>
      </c>
      <c r="F34" s="157">
        <f>SUM(C34:E34)</f>
        <v>3600</v>
      </c>
      <c r="G34" s="157">
        <v>558</v>
      </c>
      <c r="H34" s="157">
        <v>0</v>
      </c>
      <c r="I34" s="157">
        <v>0</v>
      </c>
      <c r="J34" s="157">
        <f>SUM(G34:I34)</f>
        <v>558</v>
      </c>
      <c r="K34" s="157">
        <f>+J34+F34</f>
        <v>4158</v>
      </c>
      <c r="L34" s="157">
        <v>0</v>
      </c>
      <c r="M34" s="157">
        <f>K34+L34</f>
        <v>4158</v>
      </c>
      <c r="N34" s="82"/>
      <c r="O34" s="82"/>
      <c r="P34" s="303"/>
    </row>
    <row r="35" spans="2:16" ht="15" customHeight="1" x14ac:dyDescent="0.25">
      <c r="B35" s="77">
        <v>2031</v>
      </c>
      <c r="C35" s="149">
        <v>3664</v>
      </c>
      <c r="D35" s="149">
        <v>0</v>
      </c>
      <c r="E35" s="149">
        <v>0</v>
      </c>
      <c r="F35" s="149">
        <f>SUM(C35:E35)</f>
        <v>3664</v>
      </c>
      <c r="G35" s="149">
        <v>571</v>
      </c>
      <c r="H35" s="149">
        <v>0</v>
      </c>
      <c r="I35" s="149">
        <v>0</v>
      </c>
      <c r="J35" s="149">
        <f>SUM(G35:I35)</f>
        <v>571</v>
      </c>
      <c r="K35" s="149">
        <f>+J35+F35</f>
        <v>4235</v>
      </c>
      <c r="L35" s="149">
        <v>0</v>
      </c>
      <c r="M35" s="149">
        <f>K35+L35</f>
        <v>4235</v>
      </c>
      <c r="N35" s="82"/>
      <c r="O35" s="82"/>
      <c r="P35" s="303"/>
    </row>
    <row r="36" spans="2:16" ht="15" customHeight="1" x14ac:dyDescent="0.25">
      <c r="B36" s="75">
        <v>2032</v>
      </c>
      <c r="C36" s="157">
        <v>3745</v>
      </c>
      <c r="D36" s="157">
        <v>0</v>
      </c>
      <c r="E36" s="157">
        <v>0</v>
      </c>
      <c r="F36" s="157">
        <f>SUM(C36:E36)</f>
        <v>3745</v>
      </c>
      <c r="G36" s="157">
        <v>585</v>
      </c>
      <c r="H36" s="157">
        <v>0</v>
      </c>
      <c r="I36" s="157">
        <v>0</v>
      </c>
      <c r="J36" s="157">
        <f>SUM(G36:I36)</f>
        <v>585</v>
      </c>
      <c r="K36" s="157">
        <f>+J36+F36</f>
        <v>4330</v>
      </c>
      <c r="L36" s="157">
        <v>0</v>
      </c>
      <c r="M36" s="157">
        <f t="shared" ref="M36:M48" si="9">K36+L36</f>
        <v>4330</v>
      </c>
      <c r="N36" s="82"/>
      <c r="O36" s="82"/>
      <c r="P36" s="303"/>
    </row>
    <row r="37" spans="2:16" ht="15" customHeight="1" x14ac:dyDescent="0.25">
      <c r="B37" s="77">
        <v>2033</v>
      </c>
      <c r="C37" s="149">
        <v>3827</v>
      </c>
      <c r="D37" s="149">
        <v>0</v>
      </c>
      <c r="E37" s="149">
        <v>0</v>
      </c>
      <c r="F37" s="149">
        <f>SUM(C37:E37)</f>
        <v>3827</v>
      </c>
      <c r="G37" s="149">
        <v>603</v>
      </c>
      <c r="H37" s="149">
        <v>0</v>
      </c>
      <c r="I37" s="149">
        <v>0</v>
      </c>
      <c r="J37" s="149">
        <f>SUM(G37:I37)</f>
        <v>603</v>
      </c>
      <c r="K37" s="149">
        <f>+J37+F37</f>
        <v>4430</v>
      </c>
      <c r="L37" s="149">
        <v>0</v>
      </c>
      <c r="M37" s="149">
        <f>K37+L37</f>
        <v>4430</v>
      </c>
      <c r="N37" s="82"/>
      <c r="O37" s="82"/>
      <c r="P37" s="303"/>
    </row>
    <row r="38" spans="2:16" ht="15" customHeight="1" x14ac:dyDescent="0.25">
      <c r="B38" s="75">
        <v>2034</v>
      </c>
      <c r="C38" s="157">
        <v>3922</v>
      </c>
      <c r="D38" s="157">
        <v>0</v>
      </c>
      <c r="E38" s="157">
        <v>0</v>
      </c>
      <c r="F38" s="157">
        <f>SUM(C38:E38)</f>
        <v>3922</v>
      </c>
      <c r="G38" s="157">
        <v>621</v>
      </c>
      <c r="H38" s="157">
        <v>0</v>
      </c>
      <c r="I38" s="157">
        <v>0</v>
      </c>
      <c r="J38" s="157">
        <f>SUM(G38:I38)</f>
        <v>621</v>
      </c>
      <c r="K38" s="157">
        <f>+J38+F38</f>
        <v>4543</v>
      </c>
      <c r="L38" s="157">
        <v>0</v>
      </c>
      <c r="M38" s="157">
        <f>K38+L38</f>
        <v>4543</v>
      </c>
      <c r="N38" s="82"/>
      <c r="O38" s="82"/>
      <c r="P38" s="303"/>
    </row>
    <row r="39" spans="2:16" ht="10.35" customHeight="1" x14ac:dyDescent="0.25">
      <c r="B39" s="75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82"/>
      <c r="O39" s="82"/>
      <c r="P39" s="303"/>
    </row>
    <row r="40" spans="2:16" ht="15" customHeight="1" x14ac:dyDescent="0.25">
      <c r="B40" s="77">
        <v>2035</v>
      </c>
      <c r="C40" s="149">
        <v>4039</v>
      </c>
      <c r="D40" s="149">
        <v>0</v>
      </c>
      <c r="E40" s="149">
        <v>0</v>
      </c>
      <c r="F40" s="149">
        <f>SUM(C40:E40)</f>
        <v>4039</v>
      </c>
      <c r="G40" s="149">
        <v>641</v>
      </c>
      <c r="H40" s="149">
        <v>0</v>
      </c>
      <c r="I40" s="149">
        <v>0</v>
      </c>
      <c r="J40" s="149">
        <f>SUM(G40:I40)</f>
        <v>641</v>
      </c>
      <c r="K40" s="149">
        <f>+J40+F40</f>
        <v>4680</v>
      </c>
      <c r="L40" s="149">
        <v>0</v>
      </c>
      <c r="M40" s="149">
        <f>K40+L40</f>
        <v>4680</v>
      </c>
      <c r="N40" s="82"/>
      <c r="O40" s="82"/>
      <c r="P40" s="303"/>
    </row>
    <row r="41" spans="2:16" ht="15" customHeight="1" x14ac:dyDescent="0.25">
      <c r="B41" s="75">
        <v>2036</v>
      </c>
      <c r="C41" s="157">
        <v>4148</v>
      </c>
      <c r="D41" s="157">
        <v>0</v>
      </c>
      <c r="E41" s="157">
        <v>0</v>
      </c>
      <c r="F41" s="157">
        <f>SUM(C41:E41)</f>
        <v>4148</v>
      </c>
      <c r="G41" s="157">
        <v>664</v>
      </c>
      <c r="H41" s="157">
        <v>0</v>
      </c>
      <c r="I41" s="157">
        <v>0</v>
      </c>
      <c r="J41" s="157">
        <f>SUM(G41:I41)</f>
        <v>664</v>
      </c>
      <c r="K41" s="157">
        <f>+J41+F41</f>
        <v>4812</v>
      </c>
      <c r="L41" s="157">
        <v>0</v>
      </c>
      <c r="M41" s="157">
        <f t="shared" si="9"/>
        <v>4812</v>
      </c>
      <c r="N41" s="82"/>
      <c r="O41" s="82"/>
      <c r="P41" s="303"/>
    </row>
    <row r="42" spans="2:16" ht="15" customHeight="1" x14ac:dyDescent="0.25">
      <c r="B42" s="77">
        <v>2037</v>
      </c>
      <c r="C42" s="149">
        <v>4259</v>
      </c>
      <c r="D42" s="149">
        <v>0</v>
      </c>
      <c r="E42" s="149">
        <v>0</v>
      </c>
      <c r="F42" s="149">
        <f>SUM(C42:E42)</f>
        <v>4259</v>
      </c>
      <c r="G42" s="149">
        <v>683</v>
      </c>
      <c r="H42" s="149">
        <v>0</v>
      </c>
      <c r="I42" s="149">
        <v>0</v>
      </c>
      <c r="J42" s="149">
        <f>SUM(G42:I42)</f>
        <v>683</v>
      </c>
      <c r="K42" s="149">
        <f>+J42+F42</f>
        <v>4942</v>
      </c>
      <c r="L42" s="149">
        <v>0</v>
      </c>
      <c r="M42" s="149">
        <f t="shared" si="9"/>
        <v>4942</v>
      </c>
      <c r="N42" s="82"/>
      <c r="O42" s="82"/>
      <c r="P42" s="303"/>
    </row>
    <row r="43" spans="2:16" ht="15" customHeight="1" x14ac:dyDescent="0.25">
      <c r="B43" s="75">
        <v>2038</v>
      </c>
      <c r="C43" s="157">
        <v>4367</v>
      </c>
      <c r="D43" s="157">
        <v>0</v>
      </c>
      <c r="E43" s="157">
        <v>0</v>
      </c>
      <c r="F43" s="157">
        <f>SUM(C43:E43)</f>
        <v>4367</v>
      </c>
      <c r="G43" s="157">
        <v>702</v>
      </c>
      <c r="H43" s="157">
        <v>0</v>
      </c>
      <c r="I43" s="157">
        <v>0</v>
      </c>
      <c r="J43" s="157">
        <f>SUM(G43:I43)</f>
        <v>702</v>
      </c>
      <c r="K43" s="157">
        <f>+J43+F43</f>
        <v>5069</v>
      </c>
      <c r="L43" s="157">
        <v>0</v>
      </c>
      <c r="M43" s="157">
        <f t="shared" si="9"/>
        <v>5069</v>
      </c>
      <c r="N43" s="82"/>
      <c r="O43" s="82"/>
      <c r="P43" s="303"/>
    </row>
    <row r="44" spans="2:16" ht="15" customHeight="1" x14ac:dyDescent="0.25">
      <c r="B44" s="77">
        <v>2039</v>
      </c>
      <c r="C44" s="149">
        <v>4495</v>
      </c>
      <c r="D44" s="149">
        <v>0</v>
      </c>
      <c r="E44" s="149">
        <v>0</v>
      </c>
      <c r="F44" s="149">
        <f>SUM(C44:E44)</f>
        <v>4495</v>
      </c>
      <c r="G44" s="149">
        <v>722</v>
      </c>
      <c r="H44" s="149">
        <v>0</v>
      </c>
      <c r="I44" s="149">
        <v>0</v>
      </c>
      <c r="J44" s="149">
        <f>SUM(G44:I44)</f>
        <v>722</v>
      </c>
      <c r="K44" s="149">
        <f>+J44+F44</f>
        <v>5217</v>
      </c>
      <c r="L44" s="149">
        <v>0</v>
      </c>
      <c r="M44" s="149">
        <f t="shared" si="9"/>
        <v>5217</v>
      </c>
      <c r="N44" s="82"/>
      <c r="O44" s="82"/>
      <c r="P44" s="303"/>
    </row>
    <row r="45" spans="2:16" ht="10.35" customHeight="1" x14ac:dyDescent="0.25">
      <c r="B45" s="78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82"/>
      <c r="O45" s="82"/>
      <c r="P45" s="303"/>
    </row>
    <row r="46" spans="2:16" ht="15" customHeight="1" x14ac:dyDescent="0.25">
      <c r="B46" s="75">
        <v>2040</v>
      </c>
      <c r="C46" s="157">
        <v>4625</v>
      </c>
      <c r="D46" s="157">
        <v>0</v>
      </c>
      <c r="E46" s="157">
        <v>0</v>
      </c>
      <c r="F46" s="157">
        <f>SUM(C46:E46)</f>
        <v>4625</v>
      </c>
      <c r="G46" s="157">
        <v>743</v>
      </c>
      <c r="H46" s="157">
        <v>0</v>
      </c>
      <c r="I46" s="157">
        <v>0</v>
      </c>
      <c r="J46" s="157">
        <f>SUM(G46:I46)</f>
        <v>743</v>
      </c>
      <c r="K46" s="157">
        <f>+J46+F46</f>
        <v>5368</v>
      </c>
      <c r="L46" s="157">
        <v>0</v>
      </c>
      <c r="M46" s="157">
        <f t="shared" si="9"/>
        <v>5368</v>
      </c>
      <c r="N46" s="82"/>
      <c r="O46" s="82"/>
      <c r="P46" s="303"/>
    </row>
    <row r="47" spans="2:16" ht="15" customHeight="1" x14ac:dyDescent="0.25">
      <c r="B47" s="77">
        <v>2041</v>
      </c>
      <c r="C47" s="149">
        <v>4775</v>
      </c>
      <c r="D47" s="149">
        <v>0</v>
      </c>
      <c r="E47" s="149">
        <v>0</v>
      </c>
      <c r="F47" s="149">
        <f>SUM(C47:E47)</f>
        <v>4775</v>
      </c>
      <c r="G47" s="149">
        <v>768</v>
      </c>
      <c r="H47" s="149">
        <v>0</v>
      </c>
      <c r="I47" s="149">
        <v>0</v>
      </c>
      <c r="J47" s="149">
        <f>SUM(G47:I47)</f>
        <v>768</v>
      </c>
      <c r="K47" s="149">
        <f>+J47+F47</f>
        <v>5543</v>
      </c>
      <c r="L47" s="149">
        <v>0</v>
      </c>
      <c r="M47" s="149">
        <f t="shared" si="9"/>
        <v>5543</v>
      </c>
      <c r="N47" s="82"/>
      <c r="O47" s="82"/>
      <c r="P47" s="303"/>
    </row>
    <row r="48" spans="2:16" ht="15" customHeight="1" x14ac:dyDescent="0.25">
      <c r="B48" s="75">
        <v>2042</v>
      </c>
      <c r="C48" s="157">
        <v>4931</v>
      </c>
      <c r="D48" s="157">
        <v>0</v>
      </c>
      <c r="E48" s="157">
        <v>0</v>
      </c>
      <c r="F48" s="157">
        <f>SUM(C48:E48)</f>
        <v>4931</v>
      </c>
      <c r="G48" s="157">
        <v>801</v>
      </c>
      <c r="H48" s="157">
        <v>0</v>
      </c>
      <c r="I48" s="157">
        <v>0</v>
      </c>
      <c r="J48" s="157">
        <f>SUM(G48:I48)</f>
        <v>801</v>
      </c>
      <c r="K48" s="157">
        <f>+J48+F48</f>
        <v>5732</v>
      </c>
      <c r="L48" s="157">
        <v>0</v>
      </c>
      <c r="M48" s="157">
        <f t="shared" si="9"/>
        <v>5732</v>
      </c>
      <c r="N48" s="82"/>
      <c r="O48" s="82"/>
      <c r="P48" s="303"/>
    </row>
    <row r="49" spans="2:16" ht="15" customHeight="1" x14ac:dyDescent="0.25">
      <c r="B49" s="77">
        <v>2043</v>
      </c>
      <c r="C49" s="149">
        <v>5099</v>
      </c>
      <c r="D49" s="149">
        <v>0</v>
      </c>
      <c r="E49" s="149">
        <v>0</v>
      </c>
      <c r="F49" s="149">
        <f>SUM(C49:E49)</f>
        <v>5099</v>
      </c>
      <c r="G49" s="149">
        <v>826</v>
      </c>
      <c r="H49" s="149">
        <v>0</v>
      </c>
      <c r="I49" s="149">
        <v>0</v>
      </c>
      <c r="J49" s="149">
        <f>SUM(G49:I49)</f>
        <v>826</v>
      </c>
      <c r="K49" s="149">
        <f>+J49+F49</f>
        <v>5925</v>
      </c>
      <c r="L49" s="149">
        <v>0</v>
      </c>
      <c r="M49" s="149">
        <f t="shared" ref="M49" si="10">K49+L49</f>
        <v>5925</v>
      </c>
      <c r="N49" s="82"/>
      <c r="O49" s="82"/>
      <c r="P49" s="303"/>
    </row>
    <row r="50" spans="2:16" ht="9.6" customHeight="1" x14ac:dyDescent="0.25">
      <c r="B50" s="78"/>
      <c r="C50" s="167"/>
      <c r="D50" s="167"/>
      <c r="E50" s="167"/>
      <c r="F50" s="167"/>
      <c r="G50" s="167"/>
      <c r="H50" s="167"/>
      <c r="I50" s="167"/>
      <c r="J50" s="167"/>
      <c r="K50" s="167"/>
      <c r="L50" s="167"/>
      <c r="M50" s="167"/>
      <c r="N50" s="82"/>
      <c r="O50" s="82"/>
      <c r="P50" s="303"/>
    </row>
    <row r="51" spans="2:16" ht="15.75" customHeight="1" x14ac:dyDescent="0.25">
      <c r="B51" s="287" t="s">
        <v>5</v>
      </c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82"/>
      <c r="O51" s="82"/>
      <c r="P51" s="303"/>
    </row>
    <row r="52" spans="2:16" ht="15" customHeight="1" x14ac:dyDescent="0.25">
      <c r="B52" s="75" t="s">
        <v>139</v>
      </c>
      <c r="C52" s="79">
        <f>RATE(2022-2010,,-C10,C22)</f>
        <v>7.9006863058165202E-3</v>
      </c>
      <c r="D52" s="79" t="s">
        <v>118</v>
      </c>
      <c r="E52" s="79" t="s">
        <v>118</v>
      </c>
      <c r="F52" s="79">
        <f t="shared" ref="F52:G52" si="11">RATE(2022-2010,,-F10,F22)</f>
        <v>7.6587802987927826E-3</v>
      </c>
      <c r="G52" s="79">
        <f t="shared" si="11"/>
        <v>-8.1576566165332213E-3</v>
      </c>
      <c r="H52" s="79" t="s">
        <v>118</v>
      </c>
      <c r="I52" s="79" t="s">
        <v>118</v>
      </c>
      <c r="J52" s="79">
        <f t="shared" ref="J52:M52" si="12">RATE(2022-2010,,-J10,J22)</f>
        <v>-1.679308420817139E-2</v>
      </c>
      <c r="K52" s="79">
        <f t="shared" si="12"/>
        <v>4.5411050704014209E-3</v>
      </c>
      <c r="L52" s="79">
        <f t="shared" si="12"/>
        <v>-1.393000977456057E-2</v>
      </c>
      <c r="M52" s="79">
        <f t="shared" si="12"/>
        <v>4.2217341191838169E-3</v>
      </c>
      <c r="N52" s="79"/>
      <c r="O52" s="82"/>
      <c r="P52" s="303"/>
    </row>
    <row r="53" spans="2:16" ht="15" customHeight="1" x14ac:dyDescent="0.25">
      <c r="B53" s="77" t="s">
        <v>136</v>
      </c>
      <c r="C53" s="80">
        <f>RATE(2023-2022,,-C22,C25)</f>
        <v>9.2155147273257437E-2</v>
      </c>
      <c r="D53" s="80" t="s">
        <v>118</v>
      </c>
      <c r="E53" s="80" t="s">
        <v>118</v>
      </c>
      <c r="F53" s="80">
        <f t="shared" ref="F53:G53" si="13">RATE(2023-2022,,-F22,F25)</f>
        <v>9.2155147273257437E-2</v>
      </c>
      <c r="G53" s="80">
        <f t="shared" si="13"/>
        <v>0.11502347417840375</v>
      </c>
      <c r="H53" s="80" t="s">
        <v>118</v>
      </c>
      <c r="I53" s="80" t="s">
        <v>118</v>
      </c>
      <c r="J53" s="80">
        <f t="shared" ref="J53:K53" si="14">RATE(2023-2022,,-J22,J25)</f>
        <v>0.11502347417840375</v>
      </c>
      <c r="K53" s="80">
        <f t="shared" si="14"/>
        <v>9.4682230869001169E-2</v>
      </c>
      <c r="L53" s="80" t="s">
        <v>118</v>
      </c>
      <c r="M53" s="80">
        <f>RATE(2023-2022,,-M22,M25)</f>
        <v>9.0166028097062714E-2</v>
      </c>
      <c r="N53" s="82"/>
      <c r="O53" s="82"/>
      <c r="P53" s="303"/>
    </row>
    <row r="54" spans="2:16" ht="15" customHeight="1" x14ac:dyDescent="0.25">
      <c r="B54" s="75" t="s">
        <v>137</v>
      </c>
      <c r="C54" s="81">
        <f>RATE(2033-2023,,-C25,C37)</f>
        <v>2.1683063309923013E-3</v>
      </c>
      <c r="D54" s="81" t="s">
        <v>118</v>
      </c>
      <c r="E54" s="81" t="s">
        <v>118</v>
      </c>
      <c r="F54" s="81">
        <f t="shared" ref="F54:G54" si="15">RATE(2033-2023,,-F25,F37)</f>
        <v>2.1683063309923013E-3</v>
      </c>
      <c r="G54" s="81">
        <f t="shared" si="15"/>
        <v>2.4147172331854663E-2</v>
      </c>
      <c r="H54" s="81" t="s">
        <v>118</v>
      </c>
      <c r="I54" s="81" t="s">
        <v>118</v>
      </c>
      <c r="J54" s="81">
        <f t="shared" ref="J54:K54" si="16">RATE(2033-2023,,-J25,J37)</f>
        <v>2.4147172331854663E-2</v>
      </c>
      <c r="K54" s="81">
        <f t="shared" si="16"/>
        <v>4.868257245979616E-3</v>
      </c>
      <c r="L54" s="81" t="s">
        <v>118</v>
      </c>
      <c r="M54" s="81">
        <f>RATE(2033-2023,,-M25,M37)</f>
        <v>3.7323730831311419E-3</v>
      </c>
      <c r="N54" s="82"/>
      <c r="O54" s="82"/>
      <c r="P54" s="303"/>
    </row>
    <row r="55" spans="2:16" ht="15" customHeight="1" x14ac:dyDescent="0.25">
      <c r="B55" s="77" t="s">
        <v>138</v>
      </c>
      <c r="C55" s="80">
        <f>RATE(2043-2023,,-C25,C49)</f>
        <v>1.5550816096145611E-2</v>
      </c>
      <c r="D55" s="80" t="s">
        <v>118</v>
      </c>
      <c r="E55" s="80" t="s">
        <v>118</v>
      </c>
      <c r="F55" s="80">
        <f t="shared" ref="F55:G55" si="17">RATE(2043-2023,,-F25,F49)</f>
        <v>1.5550816096145611E-2</v>
      </c>
      <c r="G55" s="80">
        <f t="shared" si="17"/>
        <v>2.8050199947358957E-2</v>
      </c>
      <c r="H55" s="80" t="s">
        <v>118</v>
      </c>
      <c r="I55" s="80" t="s">
        <v>118</v>
      </c>
      <c r="J55" s="80">
        <f t="shared" ref="J55:K55" si="18">RATE(2043-2023,,-J25,J49)</f>
        <v>2.8050199947358957E-2</v>
      </c>
      <c r="K55" s="80">
        <f t="shared" si="18"/>
        <v>1.7112039788329581E-2</v>
      </c>
      <c r="L55" s="80" t="s">
        <v>118</v>
      </c>
      <c r="M55" s="80">
        <f>RATE(2043-2023,,-M25,M49)</f>
        <v>1.653701509102776E-2</v>
      </c>
      <c r="N55" s="82"/>
      <c r="O55" s="82"/>
      <c r="P55" s="303"/>
    </row>
    <row r="56" spans="2:16" ht="15.75" x14ac:dyDescent="0.25">
      <c r="B56" s="58" t="s">
        <v>119</v>
      </c>
      <c r="C56" s="59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17"/>
      <c r="O56" s="82"/>
      <c r="P56" s="303"/>
    </row>
  </sheetData>
  <printOptions horizontalCentered="1"/>
  <pageMargins left="0.7" right="0.7" top="0.5" bottom="0.5" header="0.3" footer="0.3"/>
  <pageSetup scale="73" orientation="landscape" r:id="rId1"/>
  <ignoredErrors>
    <ignoredError sqref="F39:F49 H39:K48 F22" formulaRange="1"/>
    <ignoredError sqref="F23:F24 F34:F38 F10:F21 F25:F32 H34:K38" formulaRange="1" unlockedFormula="1"/>
    <ignoredError sqref="F33 G23:K24 G10:K21 H25:K32 H33:K33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4"/>
  <sheetViews>
    <sheetView showGridLines="0" zoomScale="70" zoomScaleNormal="70" workbookViewId="0">
      <pane ySplit="8" topLeftCell="A9" activePane="bottomLeft" state="frozen"/>
      <selection activeCell="B10" sqref="B10:C55"/>
      <selection pane="bottomLeft" activeCell="P1" sqref="P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11" width="10.5703125" style="19" customWidth="1"/>
    <col min="12" max="12" width="11.42578125" style="19" bestFit="1" customWidth="1"/>
    <col min="13" max="16384" width="9.140625" style="2"/>
  </cols>
  <sheetData>
    <row r="1" spans="2:12" ht="18.75" x14ac:dyDescent="0.3">
      <c r="B1" s="21" t="s">
        <v>120</v>
      </c>
      <c r="C1" s="21"/>
      <c r="D1" s="21"/>
      <c r="E1" s="21"/>
      <c r="F1" s="21"/>
      <c r="G1" s="21"/>
      <c r="H1" s="21"/>
      <c r="I1" s="21"/>
      <c r="J1" s="21"/>
      <c r="K1" s="21"/>
    </row>
    <row r="2" spans="2:12" x14ac:dyDescent="0.25">
      <c r="B2" s="8"/>
      <c r="C2" s="8"/>
      <c r="D2" s="8"/>
      <c r="E2" s="8"/>
      <c r="F2" s="8"/>
      <c r="G2" s="8"/>
      <c r="H2" s="8"/>
      <c r="I2" s="8"/>
      <c r="J2" s="8"/>
    </row>
    <row r="3" spans="2:12" ht="21" x14ac:dyDescent="0.35">
      <c r="B3" s="22" t="s">
        <v>60</v>
      </c>
      <c r="C3" s="22"/>
      <c r="D3" s="22"/>
      <c r="E3" s="22"/>
      <c r="F3" s="22"/>
      <c r="G3" s="22"/>
      <c r="H3" s="22"/>
      <c r="I3" s="22"/>
      <c r="J3" s="22"/>
      <c r="K3" s="22"/>
    </row>
    <row r="4" spans="2:12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  <c r="K4" s="18"/>
      <c r="L4" s="18"/>
    </row>
    <row r="5" spans="2:12" ht="24" customHeight="1" x14ac:dyDescent="0.35">
      <c r="B5" s="22" t="s">
        <v>121</v>
      </c>
      <c r="C5" s="22"/>
      <c r="D5" s="22"/>
      <c r="E5" s="22"/>
      <c r="F5" s="22"/>
      <c r="G5" s="22"/>
      <c r="H5" s="22"/>
      <c r="I5" s="22"/>
      <c r="J5" s="22"/>
      <c r="K5" s="22"/>
    </row>
    <row r="6" spans="2:12" ht="24" customHeight="1" x14ac:dyDescent="0.25"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83"/>
    </row>
    <row r="7" spans="2:12" s="289" customFormat="1" ht="18" customHeight="1" x14ac:dyDescent="0.25">
      <c r="B7" s="306"/>
      <c r="C7" s="296" t="s">
        <v>110</v>
      </c>
      <c r="D7" s="296"/>
      <c r="E7" s="296"/>
      <c r="F7" s="296"/>
      <c r="G7" s="291" t="s">
        <v>111</v>
      </c>
      <c r="H7" s="291"/>
      <c r="I7" s="291"/>
      <c r="J7" s="291"/>
      <c r="K7" s="304"/>
      <c r="L7" s="300"/>
    </row>
    <row r="8" spans="2:12" ht="18" customHeight="1" x14ac:dyDescent="0.25">
      <c r="B8" s="110" t="s">
        <v>6</v>
      </c>
      <c r="C8" s="312" t="s">
        <v>112</v>
      </c>
      <c r="D8" s="312" t="s">
        <v>113</v>
      </c>
      <c r="E8" s="312" t="s">
        <v>114</v>
      </c>
      <c r="F8" s="312" t="s">
        <v>14</v>
      </c>
      <c r="G8" s="312" t="s">
        <v>112</v>
      </c>
      <c r="H8" s="312" t="s">
        <v>113</v>
      </c>
      <c r="I8" s="312" t="s">
        <v>114</v>
      </c>
      <c r="J8" s="312" t="s">
        <v>14</v>
      </c>
      <c r="K8" s="312" t="s">
        <v>14</v>
      </c>
      <c r="L8" s="82"/>
    </row>
    <row r="9" spans="2:12" ht="15" customHeight="1" x14ac:dyDescent="0.25">
      <c r="B9" s="63" t="s">
        <v>0</v>
      </c>
      <c r="C9" s="189"/>
      <c r="D9" s="189"/>
      <c r="E9" s="189"/>
      <c r="F9" s="189"/>
      <c r="G9" s="343"/>
      <c r="H9" s="343"/>
      <c r="I9" s="343"/>
      <c r="J9" s="343"/>
      <c r="K9" s="343"/>
      <c r="L9" s="82"/>
    </row>
    <row r="10" spans="2:12" ht="15" customHeight="1" x14ac:dyDescent="0.25">
      <c r="B10" s="74">
        <v>2010</v>
      </c>
      <c r="C10" s="157">
        <v>153</v>
      </c>
      <c r="D10" s="157">
        <v>104</v>
      </c>
      <c r="E10" s="157">
        <v>31</v>
      </c>
      <c r="F10" s="157">
        <v>288</v>
      </c>
      <c r="G10" s="157">
        <v>265</v>
      </c>
      <c r="H10" s="157">
        <v>200</v>
      </c>
      <c r="I10" s="157">
        <v>97</v>
      </c>
      <c r="J10" s="157">
        <f t="shared" ref="J10" si="0">SUM(G10:I10)</f>
        <v>562</v>
      </c>
      <c r="K10" s="157">
        <f t="shared" ref="K10" si="1">+F10+J10</f>
        <v>850</v>
      </c>
      <c r="L10" s="82"/>
    </row>
    <row r="11" spans="2:12" ht="15" customHeight="1" x14ac:dyDescent="0.25">
      <c r="B11" s="73">
        <v>2011</v>
      </c>
      <c r="C11" s="149">
        <v>176</v>
      </c>
      <c r="D11" s="149">
        <v>89</v>
      </c>
      <c r="E11" s="149">
        <v>26</v>
      </c>
      <c r="F11" s="149">
        <f t="shared" ref="F11:F21" si="2">SUM(C11:E11)</f>
        <v>291</v>
      </c>
      <c r="G11" s="149">
        <v>281</v>
      </c>
      <c r="H11" s="149">
        <v>203</v>
      </c>
      <c r="I11" s="149">
        <v>96</v>
      </c>
      <c r="J11" s="149">
        <f t="shared" ref="J11:J21" si="3">SUM(G11:I11)</f>
        <v>580</v>
      </c>
      <c r="K11" s="149">
        <f t="shared" ref="K11:K21" si="4">+F11+J11</f>
        <v>871</v>
      </c>
      <c r="L11" s="82"/>
    </row>
    <row r="12" spans="2:12" ht="15" customHeight="1" x14ac:dyDescent="0.25">
      <c r="B12" s="74">
        <v>2012</v>
      </c>
      <c r="C12" s="157">
        <v>187</v>
      </c>
      <c r="D12" s="157">
        <v>67</v>
      </c>
      <c r="E12" s="157">
        <v>12</v>
      </c>
      <c r="F12" s="157">
        <f t="shared" si="2"/>
        <v>266</v>
      </c>
      <c r="G12" s="157">
        <v>292</v>
      </c>
      <c r="H12" s="157">
        <v>188</v>
      </c>
      <c r="I12" s="157">
        <v>93</v>
      </c>
      <c r="J12" s="157">
        <f t="shared" si="3"/>
        <v>573</v>
      </c>
      <c r="K12" s="157">
        <f t="shared" si="4"/>
        <v>839</v>
      </c>
      <c r="L12" s="82"/>
    </row>
    <row r="13" spans="2:12" ht="15" customHeight="1" x14ac:dyDescent="0.25">
      <c r="B13" s="73">
        <v>2013</v>
      </c>
      <c r="C13" s="149">
        <v>192</v>
      </c>
      <c r="D13" s="149">
        <v>19</v>
      </c>
      <c r="E13" s="149">
        <v>2</v>
      </c>
      <c r="F13" s="149">
        <f t="shared" si="2"/>
        <v>213</v>
      </c>
      <c r="G13" s="149">
        <v>296</v>
      </c>
      <c r="H13" s="149">
        <v>175</v>
      </c>
      <c r="I13" s="149">
        <v>64</v>
      </c>
      <c r="J13" s="149">
        <f t="shared" si="3"/>
        <v>535</v>
      </c>
      <c r="K13" s="149">
        <f t="shared" si="4"/>
        <v>748</v>
      </c>
      <c r="L13" s="82"/>
    </row>
    <row r="14" spans="2:12" ht="15" customHeight="1" x14ac:dyDescent="0.25">
      <c r="B14" s="74">
        <v>2014</v>
      </c>
      <c r="C14" s="157">
        <v>215</v>
      </c>
      <c r="D14" s="157">
        <v>18</v>
      </c>
      <c r="E14" s="157">
        <v>2</v>
      </c>
      <c r="F14" s="157">
        <f t="shared" si="2"/>
        <v>235</v>
      </c>
      <c r="G14" s="157">
        <v>294</v>
      </c>
      <c r="H14" s="157">
        <v>170</v>
      </c>
      <c r="I14" s="157">
        <v>69</v>
      </c>
      <c r="J14" s="157">
        <f t="shared" si="3"/>
        <v>533</v>
      </c>
      <c r="K14" s="157">
        <f t="shared" si="4"/>
        <v>768</v>
      </c>
      <c r="L14" s="82"/>
    </row>
    <row r="15" spans="2:12" ht="15" customHeight="1" x14ac:dyDescent="0.25">
      <c r="B15" s="73">
        <v>2015</v>
      </c>
      <c r="C15" s="149">
        <v>228</v>
      </c>
      <c r="D15" s="149">
        <v>22</v>
      </c>
      <c r="E15" s="149">
        <v>2</v>
      </c>
      <c r="F15" s="149">
        <f t="shared" si="2"/>
        <v>252</v>
      </c>
      <c r="G15" s="149">
        <v>309</v>
      </c>
      <c r="H15" s="149">
        <v>156</v>
      </c>
      <c r="I15" s="149">
        <v>72</v>
      </c>
      <c r="J15" s="149">
        <f t="shared" si="3"/>
        <v>537</v>
      </c>
      <c r="K15" s="149">
        <f t="shared" si="4"/>
        <v>789</v>
      </c>
      <c r="L15" s="82"/>
    </row>
    <row r="16" spans="2:12" ht="15" customHeight="1" x14ac:dyDescent="0.25">
      <c r="B16" s="74">
        <v>2016</v>
      </c>
      <c r="C16" s="157">
        <v>235</v>
      </c>
      <c r="D16" s="157">
        <v>19</v>
      </c>
      <c r="E16" s="157">
        <v>2</v>
      </c>
      <c r="F16" s="157">
        <f t="shared" si="2"/>
        <v>256</v>
      </c>
      <c r="G16" s="157">
        <v>328</v>
      </c>
      <c r="H16" s="157">
        <v>149</v>
      </c>
      <c r="I16" s="157">
        <v>77</v>
      </c>
      <c r="J16" s="157">
        <f t="shared" si="3"/>
        <v>554</v>
      </c>
      <c r="K16" s="157">
        <f t="shared" si="4"/>
        <v>810</v>
      </c>
      <c r="L16" s="82"/>
    </row>
    <row r="17" spans="2:12" ht="15" customHeight="1" x14ac:dyDescent="0.25">
      <c r="B17" s="77">
        <v>2017</v>
      </c>
      <c r="C17" s="149">
        <v>243</v>
      </c>
      <c r="D17" s="149">
        <v>16</v>
      </c>
      <c r="E17" s="149">
        <v>2</v>
      </c>
      <c r="F17" s="149">
        <f t="shared" si="2"/>
        <v>261</v>
      </c>
      <c r="G17" s="149">
        <v>360</v>
      </c>
      <c r="H17" s="149">
        <v>149</v>
      </c>
      <c r="I17" s="149">
        <v>85</v>
      </c>
      <c r="J17" s="149">
        <f t="shared" si="3"/>
        <v>594</v>
      </c>
      <c r="K17" s="149">
        <f t="shared" si="4"/>
        <v>855</v>
      </c>
      <c r="L17" s="82"/>
    </row>
    <row r="18" spans="2:12" ht="15" customHeight="1" x14ac:dyDescent="0.25">
      <c r="B18" s="75">
        <v>2018</v>
      </c>
      <c r="C18" s="157">
        <v>213</v>
      </c>
      <c r="D18" s="157">
        <v>11</v>
      </c>
      <c r="E18" s="157">
        <v>2</v>
      </c>
      <c r="F18" s="157">
        <f t="shared" si="2"/>
        <v>226</v>
      </c>
      <c r="G18" s="157">
        <v>392</v>
      </c>
      <c r="H18" s="157">
        <v>120</v>
      </c>
      <c r="I18" s="157">
        <v>100</v>
      </c>
      <c r="J18" s="157">
        <f t="shared" si="3"/>
        <v>612</v>
      </c>
      <c r="K18" s="157">
        <f t="shared" si="4"/>
        <v>838</v>
      </c>
      <c r="L18" s="82"/>
    </row>
    <row r="19" spans="2:12" ht="15" customHeight="1" x14ac:dyDescent="0.25">
      <c r="B19" s="77">
        <v>2019</v>
      </c>
      <c r="C19" s="149">
        <v>216</v>
      </c>
      <c r="D19" s="149">
        <v>10</v>
      </c>
      <c r="E19" s="149">
        <v>2</v>
      </c>
      <c r="F19" s="149">
        <f t="shared" si="2"/>
        <v>228</v>
      </c>
      <c r="G19" s="149">
        <v>419</v>
      </c>
      <c r="H19" s="149">
        <v>120</v>
      </c>
      <c r="I19" s="149">
        <v>112</v>
      </c>
      <c r="J19" s="149">
        <f t="shared" si="3"/>
        <v>651</v>
      </c>
      <c r="K19" s="149">
        <f t="shared" si="4"/>
        <v>879</v>
      </c>
      <c r="L19" s="82"/>
    </row>
    <row r="20" spans="2:12" ht="15" customHeight="1" x14ac:dyDescent="0.25">
      <c r="B20" s="346">
        <v>2020</v>
      </c>
      <c r="C20" s="357">
        <v>200</v>
      </c>
      <c r="D20" s="357">
        <v>10</v>
      </c>
      <c r="E20" s="357">
        <v>0</v>
      </c>
      <c r="F20" s="357">
        <f t="shared" si="2"/>
        <v>210</v>
      </c>
      <c r="G20" s="357">
        <v>414</v>
      </c>
      <c r="H20" s="357">
        <v>115</v>
      </c>
      <c r="I20" s="357">
        <v>109</v>
      </c>
      <c r="J20" s="357">
        <f t="shared" si="3"/>
        <v>638</v>
      </c>
      <c r="K20" s="357">
        <f t="shared" si="4"/>
        <v>848</v>
      </c>
      <c r="L20" s="82"/>
    </row>
    <row r="21" spans="2:12" ht="15" customHeight="1" x14ac:dyDescent="0.25">
      <c r="B21" s="77">
        <v>2021</v>
      </c>
      <c r="C21" s="149">
        <v>213</v>
      </c>
      <c r="D21" s="149">
        <v>8</v>
      </c>
      <c r="E21" s="149">
        <v>0</v>
      </c>
      <c r="F21" s="149">
        <f t="shared" si="2"/>
        <v>221</v>
      </c>
      <c r="G21" s="149">
        <v>434</v>
      </c>
      <c r="H21" s="149">
        <v>111</v>
      </c>
      <c r="I21" s="149">
        <v>110</v>
      </c>
      <c r="J21" s="149">
        <f t="shared" si="3"/>
        <v>655</v>
      </c>
      <c r="K21" s="149">
        <f t="shared" si="4"/>
        <v>876</v>
      </c>
      <c r="L21" s="82"/>
    </row>
    <row r="22" spans="2:12" ht="15" customHeight="1" x14ac:dyDescent="0.25">
      <c r="B22" s="75">
        <v>2022</v>
      </c>
      <c r="C22" s="157">
        <v>219</v>
      </c>
      <c r="D22" s="157">
        <v>7</v>
      </c>
      <c r="E22" s="157">
        <v>0</v>
      </c>
      <c r="F22" s="157">
        <f>SUM(C22:E22)</f>
        <v>226</v>
      </c>
      <c r="G22" s="157">
        <v>469</v>
      </c>
      <c r="H22" s="157">
        <v>118</v>
      </c>
      <c r="I22" s="157">
        <v>122</v>
      </c>
      <c r="J22" s="157">
        <f>SUM(G22:I22)</f>
        <v>709</v>
      </c>
      <c r="K22" s="157">
        <f>+F22+J22</f>
        <v>935</v>
      </c>
      <c r="L22" s="82"/>
    </row>
    <row r="23" spans="2:12" ht="11.45" customHeight="1" x14ac:dyDescent="0.25">
      <c r="B23" s="162"/>
      <c r="C23" s="163"/>
      <c r="D23" s="163"/>
      <c r="E23" s="163"/>
      <c r="F23" s="163"/>
      <c r="G23" s="163"/>
      <c r="H23" s="163"/>
      <c r="I23" s="163"/>
      <c r="J23" s="163"/>
      <c r="K23" s="163"/>
      <c r="L23" s="82"/>
    </row>
    <row r="24" spans="2:12" ht="12.95" customHeight="1" x14ac:dyDescent="0.25">
      <c r="B24" s="63" t="s">
        <v>4</v>
      </c>
      <c r="C24" s="337"/>
      <c r="D24" s="337"/>
      <c r="E24" s="337"/>
      <c r="F24" s="337"/>
      <c r="G24" s="337"/>
      <c r="H24" s="337"/>
      <c r="I24" s="337"/>
      <c r="J24" s="337"/>
      <c r="K24" s="337"/>
      <c r="L24" s="82"/>
    </row>
    <row r="25" spans="2:12" ht="15" customHeight="1" x14ac:dyDescent="0.25">
      <c r="B25" s="77">
        <v>2023</v>
      </c>
      <c r="C25" s="149">
        <v>239</v>
      </c>
      <c r="D25" s="149">
        <v>7</v>
      </c>
      <c r="E25" s="149">
        <v>0</v>
      </c>
      <c r="F25" s="149">
        <f>SUM(C25:E25)</f>
        <v>246</v>
      </c>
      <c r="G25" s="149">
        <v>503</v>
      </c>
      <c r="H25" s="149">
        <v>110</v>
      </c>
      <c r="I25" s="149">
        <v>125</v>
      </c>
      <c r="J25" s="149">
        <f>SUM(G25:I25)</f>
        <v>738</v>
      </c>
      <c r="K25" s="149">
        <f>+F25+J25</f>
        <v>984</v>
      </c>
      <c r="L25" s="82"/>
    </row>
    <row r="26" spans="2:12" ht="15" customHeight="1" x14ac:dyDescent="0.25">
      <c r="B26" s="75">
        <v>2024</v>
      </c>
      <c r="C26" s="157">
        <v>252</v>
      </c>
      <c r="D26" s="157">
        <v>7</v>
      </c>
      <c r="E26" s="157">
        <v>0</v>
      </c>
      <c r="F26" s="157">
        <f>SUM(C26:E26)</f>
        <v>259</v>
      </c>
      <c r="G26" s="157">
        <v>517</v>
      </c>
      <c r="H26" s="157">
        <v>110</v>
      </c>
      <c r="I26" s="157">
        <v>131</v>
      </c>
      <c r="J26" s="157">
        <f>SUM(G26:I26)</f>
        <v>758</v>
      </c>
      <c r="K26" s="157">
        <f>+F26+J26</f>
        <v>1017</v>
      </c>
      <c r="L26" s="82"/>
    </row>
    <row r="27" spans="2:12" ht="10.35" customHeight="1" x14ac:dyDescent="0.25">
      <c r="B27" s="75"/>
      <c r="C27" s="157"/>
      <c r="D27" s="157"/>
      <c r="E27" s="157"/>
      <c r="F27" s="157"/>
      <c r="G27" s="157"/>
      <c r="H27" s="157"/>
      <c r="I27" s="157"/>
      <c r="J27" s="157"/>
      <c r="K27" s="157"/>
      <c r="L27" s="82"/>
    </row>
    <row r="28" spans="2:12" ht="15" customHeight="1" x14ac:dyDescent="0.25">
      <c r="B28" s="77">
        <v>2025</v>
      </c>
      <c r="C28" s="149">
        <v>255</v>
      </c>
      <c r="D28" s="149">
        <v>5</v>
      </c>
      <c r="E28" s="149">
        <v>0</v>
      </c>
      <c r="F28" s="149">
        <f>SUM(C28:E28)</f>
        <v>260</v>
      </c>
      <c r="G28" s="149">
        <v>550</v>
      </c>
      <c r="H28" s="149">
        <v>110</v>
      </c>
      <c r="I28" s="149">
        <v>131</v>
      </c>
      <c r="J28" s="149">
        <f>SUM(G28:I28)</f>
        <v>791</v>
      </c>
      <c r="K28" s="149">
        <f>+F28+J28</f>
        <v>1051</v>
      </c>
      <c r="L28" s="82"/>
    </row>
    <row r="29" spans="2:12" ht="15" customHeight="1" x14ac:dyDescent="0.25">
      <c r="B29" s="75">
        <v>2026</v>
      </c>
      <c r="C29" s="157">
        <v>272</v>
      </c>
      <c r="D29" s="157">
        <v>3</v>
      </c>
      <c r="E29" s="157">
        <v>0</v>
      </c>
      <c r="F29" s="157">
        <f>SUM(C29:E29)</f>
        <v>275</v>
      </c>
      <c r="G29" s="157">
        <v>571</v>
      </c>
      <c r="H29" s="157">
        <v>110</v>
      </c>
      <c r="I29" s="157">
        <v>131</v>
      </c>
      <c r="J29" s="157">
        <f>SUM(G29:I29)</f>
        <v>812</v>
      </c>
      <c r="K29" s="157">
        <f>+F29+J29</f>
        <v>1087</v>
      </c>
      <c r="L29" s="82"/>
    </row>
    <row r="30" spans="2:12" ht="15" customHeight="1" x14ac:dyDescent="0.25">
      <c r="B30" s="77">
        <v>2027</v>
      </c>
      <c r="C30" s="149">
        <v>294</v>
      </c>
      <c r="D30" s="149">
        <v>2</v>
      </c>
      <c r="E30" s="149">
        <v>0</v>
      </c>
      <c r="F30" s="149">
        <f>SUM(C30:E30)</f>
        <v>296</v>
      </c>
      <c r="G30" s="149">
        <v>595</v>
      </c>
      <c r="H30" s="149">
        <v>110</v>
      </c>
      <c r="I30" s="149">
        <v>130</v>
      </c>
      <c r="J30" s="149">
        <f>SUM(G30:I30)</f>
        <v>835</v>
      </c>
      <c r="K30" s="149">
        <f>+F30+J30</f>
        <v>1131</v>
      </c>
      <c r="L30" s="82"/>
    </row>
    <row r="31" spans="2:12" ht="15" customHeight="1" x14ac:dyDescent="0.25">
      <c r="B31" s="75">
        <v>2028</v>
      </c>
      <c r="C31" s="157">
        <v>332</v>
      </c>
      <c r="D31" s="157">
        <v>2</v>
      </c>
      <c r="E31" s="157">
        <v>0</v>
      </c>
      <c r="F31" s="157">
        <f>SUM(C31:E31)</f>
        <v>334</v>
      </c>
      <c r="G31" s="157">
        <v>611</v>
      </c>
      <c r="H31" s="157">
        <v>110</v>
      </c>
      <c r="I31" s="157">
        <v>130</v>
      </c>
      <c r="J31" s="157">
        <f>SUM(G31:I31)</f>
        <v>851</v>
      </c>
      <c r="K31" s="157">
        <f>+F31+J31</f>
        <v>1185</v>
      </c>
      <c r="L31" s="82"/>
    </row>
    <row r="32" spans="2:12" ht="15" customHeight="1" x14ac:dyDescent="0.25">
      <c r="B32" s="77">
        <v>2029</v>
      </c>
      <c r="C32" s="149">
        <v>362</v>
      </c>
      <c r="D32" s="149">
        <v>0</v>
      </c>
      <c r="E32" s="149">
        <v>0</v>
      </c>
      <c r="F32" s="149">
        <f>SUM(C32:E32)</f>
        <v>362</v>
      </c>
      <c r="G32" s="149">
        <v>631</v>
      </c>
      <c r="H32" s="149">
        <v>110</v>
      </c>
      <c r="I32" s="149">
        <v>130</v>
      </c>
      <c r="J32" s="149">
        <f>SUM(G32:I32)</f>
        <v>871</v>
      </c>
      <c r="K32" s="149">
        <f>+F32+J32</f>
        <v>1233</v>
      </c>
      <c r="L32" s="82"/>
    </row>
    <row r="33" spans="2:12" ht="10.35" customHeight="1" x14ac:dyDescent="0.25">
      <c r="B33" s="78"/>
      <c r="C33" s="163"/>
      <c r="D33" s="163"/>
      <c r="E33" s="163"/>
      <c r="F33" s="163"/>
      <c r="G33" s="163"/>
      <c r="H33" s="163"/>
      <c r="I33" s="163"/>
      <c r="J33" s="163"/>
      <c r="K33" s="163"/>
      <c r="L33" s="82"/>
    </row>
    <row r="34" spans="2:12" ht="15" customHeight="1" x14ac:dyDescent="0.25">
      <c r="B34" s="75">
        <v>2030</v>
      </c>
      <c r="C34" s="157">
        <v>391</v>
      </c>
      <c r="D34" s="157">
        <v>0</v>
      </c>
      <c r="E34" s="157">
        <v>0</v>
      </c>
      <c r="F34" s="157">
        <f>SUM(C34:E34)</f>
        <v>391</v>
      </c>
      <c r="G34" s="157">
        <v>657</v>
      </c>
      <c r="H34" s="157">
        <v>110</v>
      </c>
      <c r="I34" s="157">
        <v>130</v>
      </c>
      <c r="J34" s="157">
        <f>SUM(G34:I34)</f>
        <v>897</v>
      </c>
      <c r="K34" s="157">
        <f>+F34+J34</f>
        <v>1288</v>
      </c>
      <c r="L34" s="82"/>
    </row>
    <row r="35" spans="2:12" ht="15" customHeight="1" x14ac:dyDescent="0.25">
      <c r="B35" s="77">
        <v>2031</v>
      </c>
      <c r="C35" s="149">
        <v>401</v>
      </c>
      <c r="D35" s="149">
        <v>0</v>
      </c>
      <c r="E35" s="149">
        <v>0</v>
      </c>
      <c r="F35" s="149">
        <f>SUM(C35:E35)</f>
        <v>401</v>
      </c>
      <c r="G35" s="149">
        <v>684</v>
      </c>
      <c r="H35" s="149">
        <v>110</v>
      </c>
      <c r="I35" s="149">
        <v>130</v>
      </c>
      <c r="J35" s="149">
        <f>SUM(G35:I35)</f>
        <v>924</v>
      </c>
      <c r="K35" s="149">
        <f>+F35+J35</f>
        <v>1325</v>
      </c>
      <c r="L35" s="82"/>
    </row>
    <row r="36" spans="2:12" ht="15" customHeight="1" x14ac:dyDescent="0.25">
      <c r="B36" s="75">
        <v>2032</v>
      </c>
      <c r="C36" s="157">
        <v>423</v>
      </c>
      <c r="D36" s="157">
        <v>0</v>
      </c>
      <c r="E36" s="157">
        <v>0</v>
      </c>
      <c r="F36" s="157">
        <f>SUM(C36:E36)</f>
        <v>423</v>
      </c>
      <c r="G36" s="157">
        <v>712</v>
      </c>
      <c r="H36" s="157">
        <v>110</v>
      </c>
      <c r="I36" s="157">
        <v>130</v>
      </c>
      <c r="J36" s="157">
        <f>SUM(G36:I36)</f>
        <v>952</v>
      </c>
      <c r="K36" s="157">
        <f>+F36+J36</f>
        <v>1375</v>
      </c>
      <c r="L36" s="82"/>
    </row>
    <row r="37" spans="2:12" ht="15" customHeight="1" x14ac:dyDescent="0.25">
      <c r="B37" s="77">
        <v>2033</v>
      </c>
      <c r="C37" s="149">
        <v>449</v>
      </c>
      <c r="D37" s="149">
        <v>0</v>
      </c>
      <c r="E37" s="149">
        <v>0</v>
      </c>
      <c r="F37" s="149">
        <f>SUM(C37:E37)</f>
        <v>449</v>
      </c>
      <c r="G37" s="149">
        <v>742</v>
      </c>
      <c r="H37" s="149">
        <v>110</v>
      </c>
      <c r="I37" s="149">
        <v>130</v>
      </c>
      <c r="J37" s="149">
        <f>SUM(G37:I37)</f>
        <v>982</v>
      </c>
      <c r="K37" s="149">
        <f>+F37+J37</f>
        <v>1431</v>
      </c>
      <c r="L37" s="82"/>
    </row>
    <row r="38" spans="2:12" ht="15" customHeight="1" x14ac:dyDescent="0.25">
      <c r="B38" s="75">
        <v>2034</v>
      </c>
      <c r="C38" s="157">
        <v>466</v>
      </c>
      <c r="D38" s="157">
        <v>0</v>
      </c>
      <c r="E38" s="157">
        <v>0</v>
      </c>
      <c r="F38" s="157">
        <f>SUM(C38:E38)</f>
        <v>466</v>
      </c>
      <c r="G38" s="157">
        <v>777</v>
      </c>
      <c r="H38" s="157">
        <v>110</v>
      </c>
      <c r="I38" s="157">
        <v>129</v>
      </c>
      <c r="J38" s="157">
        <f>SUM(G38:I38)</f>
        <v>1016</v>
      </c>
      <c r="K38" s="157">
        <f>+F38+J38</f>
        <v>1482</v>
      </c>
      <c r="L38" s="82"/>
    </row>
    <row r="39" spans="2:12" ht="10.35" customHeight="1" x14ac:dyDescent="0.25">
      <c r="B39" s="75"/>
      <c r="C39" s="157"/>
      <c r="D39" s="157"/>
      <c r="E39" s="157"/>
      <c r="F39" s="157"/>
      <c r="G39" s="157"/>
      <c r="H39" s="157"/>
      <c r="I39" s="157"/>
      <c r="J39" s="157"/>
      <c r="K39" s="157"/>
      <c r="L39" s="82"/>
    </row>
    <row r="40" spans="2:12" ht="15" customHeight="1" x14ac:dyDescent="0.25">
      <c r="B40" s="77">
        <v>2035</v>
      </c>
      <c r="C40" s="149">
        <v>477</v>
      </c>
      <c r="D40" s="149">
        <v>0</v>
      </c>
      <c r="E40" s="149">
        <v>0</v>
      </c>
      <c r="F40" s="149">
        <f>SUM(C40:E40)</f>
        <v>477</v>
      </c>
      <c r="G40" s="149">
        <v>815</v>
      </c>
      <c r="H40" s="149">
        <v>106</v>
      </c>
      <c r="I40" s="149">
        <v>126</v>
      </c>
      <c r="J40" s="149">
        <f>SUM(G40:I40)</f>
        <v>1047</v>
      </c>
      <c r="K40" s="149">
        <f>+F40+J40</f>
        <v>1524</v>
      </c>
      <c r="L40" s="82"/>
    </row>
    <row r="41" spans="2:12" ht="15" customHeight="1" x14ac:dyDescent="0.25">
      <c r="B41" s="75">
        <v>2036</v>
      </c>
      <c r="C41" s="157">
        <v>491</v>
      </c>
      <c r="D41" s="157">
        <v>0</v>
      </c>
      <c r="E41" s="157">
        <v>0</v>
      </c>
      <c r="F41" s="157">
        <f>SUM(C41:E41)</f>
        <v>491</v>
      </c>
      <c r="G41" s="157">
        <v>870</v>
      </c>
      <c r="H41" s="157">
        <v>89</v>
      </c>
      <c r="I41" s="157">
        <v>121</v>
      </c>
      <c r="J41" s="157">
        <f>SUM(G41:I41)</f>
        <v>1080</v>
      </c>
      <c r="K41" s="157">
        <f>+F41+J41</f>
        <v>1571</v>
      </c>
      <c r="L41" s="82"/>
    </row>
    <row r="42" spans="2:12" ht="15" customHeight="1" x14ac:dyDescent="0.25">
      <c r="B42" s="77">
        <v>2037</v>
      </c>
      <c r="C42" s="149">
        <v>502</v>
      </c>
      <c r="D42" s="149">
        <v>0</v>
      </c>
      <c r="E42" s="149">
        <v>0</v>
      </c>
      <c r="F42" s="149">
        <f>SUM(C42:E42)</f>
        <v>502</v>
      </c>
      <c r="G42" s="149">
        <v>937</v>
      </c>
      <c r="H42" s="149">
        <v>58</v>
      </c>
      <c r="I42" s="149">
        <v>116</v>
      </c>
      <c r="J42" s="149">
        <f>SUM(G42:I42)</f>
        <v>1111</v>
      </c>
      <c r="K42" s="149">
        <f>+F42+J42</f>
        <v>1613</v>
      </c>
      <c r="L42" s="82"/>
    </row>
    <row r="43" spans="2:12" ht="15" customHeight="1" x14ac:dyDescent="0.25">
      <c r="B43" s="75">
        <v>2038</v>
      </c>
      <c r="C43" s="157">
        <v>508</v>
      </c>
      <c r="D43" s="157">
        <v>0</v>
      </c>
      <c r="E43" s="157">
        <v>0</v>
      </c>
      <c r="F43" s="157">
        <f>SUM(C43:E43)</f>
        <v>508</v>
      </c>
      <c r="G43" s="157">
        <v>996</v>
      </c>
      <c r="H43" s="157">
        <v>41</v>
      </c>
      <c r="I43" s="157">
        <v>108</v>
      </c>
      <c r="J43" s="157">
        <f>SUM(G43:I43)</f>
        <v>1145</v>
      </c>
      <c r="K43" s="157">
        <f>+F43+J43</f>
        <v>1653</v>
      </c>
      <c r="L43" s="82"/>
    </row>
    <row r="44" spans="2:12" ht="15" customHeight="1" x14ac:dyDescent="0.25">
      <c r="B44" s="77">
        <v>2039</v>
      </c>
      <c r="C44" s="149">
        <v>536</v>
      </c>
      <c r="D44" s="149">
        <v>0</v>
      </c>
      <c r="E44" s="149">
        <v>0</v>
      </c>
      <c r="F44" s="149">
        <f>SUM(C44:E44)</f>
        <v>536</v>
      </c>
      <c r="G44" s="149">
        <v>1041</v>
      </c>
      <c r="H44" s="149">
        <v>30</v>
      </c>
      <c r="I44" s="149">
        <v>105</v>
      </c>
      <c r="J44" s="149">
        <f>SUM(G44:I44)</f>
        <v>1176</v>
      </c>
      <c r="K44" s="149">
        <f>+F44+J44</f>
        <v>1712</v>
      </c>
      <c r="L44" s="82"/>
    </row>
    <row r="45" spans="2:12" ht="10.35" customHeight="1" x14ac:dyDescent="0.25">
      <c r="B45" s="78"/>
      <c r="C45" s="163"/>
      <c r="D45" s="163"/>
      <c r="E45" s="163"/>
      <c r="F45" s="163"/>
      <c r="G45" s="163"/>
      <c r="H45" s="163"/>
      <c r="I45" s="163"/>
      <c r="J45" s="163"/>
      <c r="K45" s="163"/>
      <c r="L45" s="82"/>
    </row>
    <row r="46" spans="2:12" ht="15" customHeight="1" x14ac:dyDescent="0.25">
      <c r="B46" s="75">
        <v>2040</v>
      </c>
      <c r="C46" s="157">
        <v>567</v>
      </c>
      <c r="D46" s="157">
        <v>0</v>
      </c>
      <c r="E46" s="157">
        <v>0</v>
      </c>
      <c r="F46" s="157">
        <f>SUM(C46:E46)</f>
        <v>567</v>
      </c>
      <c r="G46" s="157">
        <v>1082</v>
      </c>
      <c r="H46" s="157">
        <v>23</v>
      </c>
      <c r="I46" s="157">
        <v>104</v>
      </c>
      <c r="J46" s="157">
        <f>SUM(G46:I46)</f>
        <v>1209</v>
      </c>
      <c r="K46" s="157">
        <f>+F46+J46</f>
        <v>1776</v>
      </c>
      <c r="L46" s="82"/>
    </row>
    <row r="47" spans="2:12" ht="15" customHeight="1" x14ac:dyDescent="0.25">
      <c r="B47" s="77">
        <v>2041</v>
      </c>
      <c r="C47" s="149">
        <v>592</v>
      </c>
      <c r="D47" s="149">
        <v>0</v>
      </c>
      <c r="E47" s="149">
        <v>0</v>
      </c>
      <c r="F47" s="149">
        <f>SUM(C47:E47)</f>
        <v>592</v>
      </c>
      <c r="G47" s="149">
        <v>1123</v>
      </c>
      <c r="H47" s="149">
        <v>15</v>
      </c>
      <c r="I47" s="149">
        <v>103</v>
      </c>
      <c r="J47" s="149">
        <f>SUM(G47:I47)</f>
        <v>1241</v>
      </c>
      <c r="K47" s="149">
        <f>+F47+J47</f>
        <v>1833</v>
      </c>
      <c r="L47" s="82"/>
    </row>
    <row r="48" spans="2:12" ht="15" customHeight="1" x14ac:dyDescent="0.25">
      <c r="B48" s="75">
        <v>2042</v>
      </c>
      <c r="C48" s="157">
        <v>618</v>
      </c>
      <c r="D48" s="157">
        <v>0</v>
      </c>
      <c r="E48" s="157">
        <v>0</v>
      </c>
      <c r="F48" s="157">
        <f>SUM(C48:E48)</f>
        <v>618</v>
      </c>
      <c r="G48" s="157">
        <v>1173</v>
      </c>
      <c r="H48" s="157">
        <v>11</v>
      </c>
      <c r="I48" s="157">
        <v>99</v>
      </c>
      <c r="J48" s="157">
        <f>SUM(G48:I48)</f>
        <v>1283</v>
      </c>
      <c r="K48" s="157">
        <f>+F48+J48</f>
        <v>1901</v>
      </c>
      <c r="L48" s="82"/>
    </row>
    <row r="49" spans="2:12" ht="15" customHeight="1" x14ac:dyDescent="0.25">
      <c r="B49" s="77">
        <v>2043</v>
      </c>
      <c r="C49" s="149">
        <v>642</v>
      </c>
      <c r="D49" s="149">
        <v>0</v>
      </c>
      <c r="E49" s="149">
        <v>0</v>
      </c>
      <c r="F49" s="149">
        <f>SUM(C49:E49)</f>
        <v>642</v>
      </c>
      <c r="G49" s="149">
        <v>1233</v>
      </c>
      <c r="H49" s="149">
        <v>7</v>
      </c>
      <c r="I49" s="149">
        <v>92</v>
      </c>
      <c r="J49" s="149">
        <f>SUM(G49:I49)</f>
        <v>1332</v>
      </c>
      <c r="K49" s="149">
        <f>+F49+J49</f>
        <v>1974</v>
      </c>
      <c r="L49" s="82"/>
    </row>
    <row r="50" spans="2:12" ht="9.6" customHeight="1" x14ac:dyDescent="0.25">
      <c r="B50" s="78"/>
      <c r="C50" s="167"/>
      <c r="D50" s="167"/>
      <c r="E50" s="167"/>
      <c r="F50" s="167"/>
      <c r="G50" s="167"/>
      <c r="H50" s="167"/>
      <c r="I50" s="167"/>
      <c r="J50" s="167"/>
      <c r="K50" s="167"/>
      <c r="L50" s="82"/>
    </row>
    <row r="51" spans="2:12" ht="15.6" customHeight="1" x14ac:dyDescent="0.25">
      <c r="B51" s="287" t="s">
        <v>5</v>
      </c>
      <c r="C51" s="174"/>
      <c r="D51" s="174"/>
      <c r="E51" s="174"/>
      <c r="F51" s="174"/>
      <c r="G51" s="174"/>
      <c r="H51" s="174"/>
      <c r="I51" s="174"/>
      <c r="J51" s="174"/>
      <c r="K51" s="174"/>
      <c r="L51" s="82"/>
    </row>
    <row r="52" spans="2:12" ht="15" customHeight="1" x14ac:dyDescent="0.25">
      <c r="B52" s="75" t="s">
        <v>139</v>
      </c>
      <c r="C52" s="79">
        <f>RATE(2022-2010,,-C10,C22)</f>
        <v>3.0337224114168667E-2</v>
      </c>
      <c r="D52" s="79">
        <f>RATE(2022-2010,,-D10,D22)</f>
        <v>-0.20138267936596846</v>
      </c>
      <c r="E52" s="81" t="s">
        <v>118</v>
      </c>
      <c r="F52" s="79">
        <f t="shared" ref="F52:K52" si="5">RATE(2022-2010,,-F10,F22)</f>
        <v>-1.9999427765862738E-2</v>
      </c>
      <c r="G52" s="79">
        <f t="shared" si="5"/>
        <v>4.87224878789018E-2</v>
      </c>
      <c r="H52" s="79">
        <f t="shared" si="5"/>
        <v>-4.3016754668956401E-2</v>
      </c>
      <c r="I52" s="79">
        <f t="shared" si="5"/>
        <v>1.9292920979551355E-2</v>
      </c>
      <c r="J52" s="79">
        <f t="shared" si="5"/>
        <v>1.9551481313342681E-2</v>
      </c>
      <c r="K52" s="79">
        <f t="shared" si="5"/>
        <v>7.9741404289147798E-3</v>
      </c>
      <c r="L52" s="82"/>
    </row>
    <row r="53" spans="2:12" ht="15" customHeight="1" x14ac:dyDescent="0.25">
      <c r="B53" s="77" t="s">
        <v>136</v>
      </c>
      <c r="C53" s="80">
        <f>RATE(2023-2022,,-C22,C25)</f>
        <v>9.1324200913242018E-2</v>
      </c>
      <c r="D53" s="80">
        <f>RATE(2023-2022,,-D22,D25)</f>
        <v>-8.7231809077671037E-17</v>
      </c>
      <c r="E53" s="80" t="s">
        <v>118</v>
      </c>
      <c r="F53" s="80">
        <f t="shared" ref="F53:K53" si="6">RATE(2023-2022,,-F22,F25)</f>
        <v>8.8495575221238978E-2</v>
      </c>
      <c r="G53" s="80">
        <f t="shared" si="6"/>
        <v>7.2494669509594989E-2</v>
      </c>
      <c r="H53" s="80">
        <f t="shared" si="6"/>
        <v>-6.7796610169491525E-2</v>
      </c>
      <c r="I53" s="80">
        <f t="shared" si="6"/>
        <v>2.4590163934426149E-2</v>
      </c>
      <c r="J53" s="80">
        <f t="shared" si="6"/>
        <v>4.0902679830747531E-2</v>
      </c>
      <c r="K53" s="80">
        <f t="shared" si="6"/>
        <v>5.2406417112299451E-2</v>
      </c>
      <c r="L53" s="82"/>
    </row>
    <row r="54" spans="2:12" ht="15" customHeight="1" x14ac:dyDescent="0.25">
      <c r="B54" s="75" t="s">
        <v>137</v>
      </c>
      <c r="C54" s="81">
        <f>RATE(2033-2023,,-C25,C37)</f>
        <v>6.5086411664451671E-2</v>
      </c>
      <c r="D54" s="81" t="s">
        <v>118</v>
      </c>
      <c r="E54" s="81" t="s">
        <v>118</v>
      </c>
      <c r="F54" s="81">
        <f t="shared" ref="F54:K54" si="7">RATE(2033-2023,,-F25,F37)</f>
        <v>6.2016155656317205E-2</v>
      </c>
      <c r="G54" s="81">
        <f t="shared" si="7"/>
        <v>3.9641463735889941E-2</v>
      </c>
      <c r="H54" s="81">
        <f t="shared" si="7"/>
        <v>6.4209840354695708E-16</v>
      </c>
      <c r="I54" s="81">
        <f t="shared" si="7"/>
        <v>3.9297727022007557E-3</v>
      </c>
      <c r="J54" s="81">
        <f t="shared" si="7"/>
        <v>2.8976633243340034E-2</v>
      </c>
      <c r="K54" s="81">
        <f t="shared" si="7"/>
        <v>3.8160387029863532E-2</v>
      </c>
      <c r="L54" s="82"/>
    </row>
    <row r="55" spans="2:12" ht="15" customHeight="1" x14ac:dyDescent="0.25">
      <c r="B55" s="77" t="s">
        <v>138</v>
      </c>
      <c r="C55" s="80">
        <f>RATE(2043-2023,,-C25,C49)</f>
        <v>5.0647076392231628E-2</v>
      </c>
      <c r="D55" s="80" t="s">
        <v>118</v>
      </c>
      <c r="E55" s="80" t="s">
        <v>118</v>
      </c>
      <c r="F55" s="80">
        <f t="shared" ref="F55:K55" si="8">RATE(2043-2023,,-F25,F49)</f>
        <v>4.9131667175966426E-2</v>
      </c>
      <c r="G55" s="80">
        <f t="shared" si="8"/>
        <v>4.5850852091411494E-2</v>
      </c>
      <c r="H55" s="80">
        <f t="shared" si="8"/>
        <v>-0.1286647822907791</v>
      </c>
      <c r="I55" s="80">
        <f t="shared" si="8"/>
        <v>-1.5209408636530334E-2</v>
      </c>
      <c r="J55" s="80">
        <f t="shared" si="8"/>
        <v>2.9964825156582057E-2</v>
      </c>
      <c r="K55" s="80">
        <f t="shared" si="8"/>
        <v>3.5422510526264946E-2</v>
      </c>
      <c r="L55" s="82"/>
    </row>
    <row r="56" spans="2:12" x14ac:dyDescent="0.25">
      <c r="B56" s="58" t="s">
        <v>119</v>
      </c>
      <c r="C56" s="59"/>
      <c r="D56" s="45"/>
      <c r="E56" s="45"/>
      <c r="F56" s="45"/>
      <c r="G56" s="45"/>
      <c r="H56" s="45"/>
      <c r="I56" s="45"/>
      <c r="J56" s="45"/>
      <c r="K56" s="45"/>
      <c r="L56" s="17"/>
    </row>
    <row r="57" spans="2:12" x14ac:dyDescent="0.25">
      <c r="L57" s="17"/>
    </row>
    <row r="58" spans="2:12" x14ac:dyDescent="0.25">
      <c r="L58" s="17"/>
    </row>
    <row r="59" spans="2:12" x14ac:dyDescent="0.25">
      <c r="L59" s="17"/>
    </row>
    <row r="60" spans="2:12" x14ac:dyDescent="0.25">
      <c r="L60" s="17"/>
    </row>
    <row r="61" spans="2:12" x14ac:dyDescent="0.25">
      <c r="L61" s="17"/>
    </row>
    <row r="62" spans="2:12" x14ac:dyDescent="0.25">
      <c r="L62" s="17"/>
    </row>
    <row r="63" spans="2:12" x14ac:dyDescent="0.25">
      <c r="L63" s="17"/>
    </row>
    <row r="64" spans="2:12" x14ac:dyDescent="0.25">
      <c r="L64" s="17"/>
    </row>
    <row r="65" spans="12:12" x14ac:dyDescent="0.25">
      <c r="L65" s="17"/>
    </row>
    <row r="66" spans="12:12" x14ac:dyDescent="0.25">
      <c r="L66" s="17"/>
    </row>
    <row r="67" spans="12:12" x14ac:dyDescent="0.25">
      <c r="L67" s="17"/>
    </row>
    <row r="68" spans="12:12" x14ac:dyDescent="0.25">
      <c r="L68" s="17"/>
    </row>
    <row r="69" spans="12:12" x14ac:dyDescent="0.25">
      <c r="L69" s="17"/>
    </row>
    <row r="70" spans="12:12" x14ac:dyDescent="0.25">
      <c r="L70" s="17"/>
    </row>
    <row r="71" spans="12:12" x14ac:dyDescent="0.25">
      <c r="L71" s="17"/>
    </row>
    <row r="72" spans="12:12" x14ac:dyDescent="0.25">
      <c r="L72" s="17"/>
    </row>
    <row r="73" spans="12:12" x14ac:dyDescent="0.25">
      <c r="L73" s="17"/>
    </row>
    <row r="74" spans="12:12" x14ac:dyDescent="0.25">
      <c r="L74" s="17"/>
    </row>
    <row r="75" spans="12:12" x14ac:dyDescent="0.25">
      <c r="L75" s="17"/>
    </row>
    <row r="76" spans="12:12" x14ac:dyDescent="0.25">
      <c r="L76" s="17"/>
    </row>
    <row r="77" spans="12:12" x14ac:dyDescent="0.25">
      <c r="L77" s="17"/>
    </row>
    <row r="78" spans="12:12" x14ac:dyDescent="0.25">
      <c r="L78" s="17"/>
    </row>
    <row r="79" spans="12:12" x14ac:dyDescent="0.25">
      <c r="L79" s="17"/>
    </row>
    <row r="80" spans="12:12" x14ac:dyDescent="0.25">
      <c r="L80" s="17"/>
    </row>
    <row r="81" spans="12:12" x14ac:dyDescent="0.25">
      <c r="L81" s="17"/>
    </row>
    <row r="82" spans="12:12" x14ac:dyDescent="0.25">
      <c r="L82" s="17"/>
    </row>
    <row r="83" spans="12:12" x14ac:dyDescent="0.25">
      <c r="L83" s="17"/>
    </row>
    <row r="84" spans="12:12" x14ac:dyDescent="0.25">
      <c r="L84" s="17"/>
    </row>
  </sheetData>
  <printOptions horizontalCentered="1"/>
  <pageMargins left="0.7" right="0.7" top="0.75" bottom="0.75" header="0.3" footer="0.3"/>
  <pageSetup scale="69" orientation="landscape" r:id="rId1"/>
  <ignoredErrors>
    <ignoredError sqref="F50:I50 J10 F38:F49 F22" formulaRange="1"/>
    <ignoredError sqref="F28:F37 F23:J24 F11:J21 F25:F26 J25:J26" formulaRange="1" unlockedFormula="1"/>
    <ignoredError sqref="J28:J37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pageSetUpPr fitToPage="1"/>
  </sheetPr>
  <dimension ref="B1:M58"/>
  <sheetViews>
    <sheetView showGridLines="0" zoomScale="70" zoomScaleNormal="70" workbookViewId="0">
      <pane ySplit="8" topLeftCell="A21" activePane="bottomLeft" state="frozen"/>
      <selection sqref="A1:XFD1048576"/>
      <selection pane="bottomLeft" activeCell="P1" sqref="P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3" width="13" style="19" customWidth="1"/>
    <col min="4" max="5" width="9.140625" style="19"/>
    <col min="6" max="6" width="11.42578125" style="19" customWidth="1"/>
    <col min="7" max="7" width="9.140625" style="19"/>
    <col min="8" max="8" width="11.42578125" style="19" customWidth="1"/>
    <col min="9" max="9" width="12.140625" style="19" customWidth="1"/>
    <col min="10" max="10" width="9.140625" style="19"/>
    <col min="11" max="11" width="14.5703125" style="19" customWidth="1"/>
    <col min="12" max="12" width="11.42578125" style="19" bestFit="1" customWidth="1"/>
    <col min="13" max="16384" width="9.140625" style="2"/>
  </cols>
  <sheetData>
    <row r="1" spans="2:13" ht="18.75" x14ac:dyDescent="0.3">
      <c r="B1" s="21" t="s">
        <v>122</v>
      </c>
      <c r="C1" s="21"/>
      <c r="D1" s="21"/>
      <c r="E1" s="21"/>
      <c r="F1" s="21"/>
      <c r="G1" s="21"/>
      <c r="H1" s="21"/>
      <c r="I1" s="21"/>
      <c r="J1" s="21"/>
      <c r="K1" s="21"/>
    </row>
    <row r="2" spans="2:13" ht="28.35" customHeight="1" x14ac:dyDescent="0.35">
      <c r="B2" s="22" t="s">
        <v>123</v>
      </c>
      <c r="C2" s="22"/>
      <c r="D2" s="22"/>
      <c r="E2" s="22"/>
      <c r="F2" s="22"/>
      <c r="G2" s="22"/>
      <c r="H2" s="22"/>
      <c r="I2" s="22"/>
      <c r="J2" s="22"/>
    </row>
    <row r="3" spans="2:13" ht="34.15" customHeight="1" x14ac:dyDescent="0.35">
      <c r="B3" s="22" t="s">
        <v>124</v>
      </c>
      <c r="C3" s="22"/>
      <c r="D3" s="22"/>
      <c r="E3" s="22"/>
      <c r="F3" s="22"/>
      <c r="G3" s="22"/>
      <c r="H3" s="22"/>
      <c r="I3" s="22"/>
      <c r="J3" s="22"/>
      <c r="K3" s="22"/>
      <c r="M3" s="389"/>
    </row>
    <row r="4" spans="2:13" ht="15.75" x14ac:dyDescent="0.25">
      <c r="B4" s="23" t="s">
        <v>125</v>
      </c>
      <c r="C4" s="24"/>
      <c r="D4" s="24"/>
      <c r="E4" s="24"/>
      <c r="F4" s="24"/>
      <c r="G4" s="24"/>
      <c r="H4" s="24"/>
      <c r="I4" s="24"/>
      <c r="J4" s="24"/>
      <c r="K4" s="24"/>
    </row>
    <row r="5" spans="2:13" ht="16.149999999999999" customHeight="1" x14ac:dyDescent="0.25"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2:13" ht="18" customHeight="1" x14ac:dyDescent="0.25">
      <c r="B6" s="110"/>
      <c r="C6" s="290" t="s">
        <v>126</v>
      </c>
      <c r="D6" s="290"/>
      <c r="E6" s="290"/>
      <c r="F6" s="290"/>
      <c r="G6" s="290"/>
      <c r="H6" s="111" t="s">
        <v>127</v>
      </c>
      <c r="I6" s="111"/>
      <c r="J6" s="111"/>
      <c r="K6" s="45"/>
      <c r="L6" s="83"/>
    </row>
    <row r="7" spans="2:13" ht="18" customHeight="1" x14ac:dyDescent="0.25">
      <c r="B7" s="110"/>
      <c r="C7" s="290" t="s">
        <v>128</v>
      </c>
      <c r="D7" s="290"/>
      <c r="E7" s="290"/>
      <c r="F7" s="110"/>
      <c r="G7" s="188"/>
      <c r="H7" s="110"/>
      <c r="I7" s="110"/>
      <c r="J7" s="110"/>
      <c r="K7" s="188"/>
      <c r="L7" s="83"/>
    </row>
    <row r="8" spans="2:13" ht="30.2" customHeight="1" x14ac:dyDescent="0.25">
      <c r="B8" s="110" t="s">
        <v>3</v>
      </c>
      <c r="C8" s="111" t="s">
        <v>12</v>
      </c>
      <c r="D8" s="111" t="s">
        <v>95</v>
      </c>
      <c r="E8" s="312" t="s">
        <v>14</v>
      </c>
      <c r="F8" s="311" t="s">
        <v>129</v>
      </c>
      <c r="G8" s="312" t="s">
        <v>14</v>
      </c>
      <c r="H8" s="311" t="s">
        <v>130</v>
      </c>
      <c r="I8" s="311" t="s">
        <v>129</v>
      </c>
      <c r="J8" s="312" t="s">
        <v>14</v>
      </c>
      <c r="K8" s="297" t="s">
        <v>131</v>
      </c>
      <c r="L8" s="83"/>
    </row>
    <row r="9" spans="2:13" ht="15" customHeight="1" x14ac:dyDescent="0.25">
      <c r="B9" s="63" t="s">
        <v>0</v>
      </c>
      <c r="C9" s="328"/>
      <c r="D9" s="328"/>
      <c r="E9" s="329"/>
      <c r="F9" s="328"/>
      <c r="G9" s="344"/>
      <c r="H9" s="345"/>
      <c r="I9" s="345"/>
      <c r="J9" s="344"/>
      <c r="K9" s="344"/>
      <c r="L9" s="82"/>
      <c r="M9" s="391"/>
    </row>
    <row r="10" spans="2:13" ht="15" customHeight="1" x14ac:dyDescent="0.25">
      <c r="B10" s="74">
        <v>2010</v>
      </c>
      <c r="C10" s="122">
        <v>12036.20766</v>
      </c>
      <c r="D10" s="118">
        <v>6315.2557000000006</v>
      </c>
      <c r="E10" s="123">
        <f>C10+D10</f>
        <v>18351.463360000002</v>
      </c>
      <c r="F10" s="118">
        <v>1434.8345935</v>
      </c>
      <c r="G10" s="123">
        <f>E10+F10</f>
        <v>19786.297953500001</v>
      </c>
      <c r="H10" s="122">
        <v>2</v>
      </c>
      <c r="I10" s="118">
        <v>220.73710370000003</v>
      </c>
      <c r="J10" s="124">
        <f>H10+I10</f>
        <v>222.73710370000003</v>
      </c>
      <c r="K10" s="125">
        <f>G10+J10</f>
        <v>20009.035057200002</v>
      </c>
      <c r="L10" s="82"/>
      <c r="M10" s="391"/>
    </row>
    <row r="11" spans="2:13" ht="15" customHeight="1" x14ac:dyDescent="0.25">
      <c r="B11" s="73">
        <v>2011</v>
      </c>
      <c r="C11" s="113">
        <v>12226.324289999999</v>
      </c>
      <c r="D11" s="113">
        <v>6582.1040600000006</v>
      </c>
      <c r="E11" s="114">
        <f t="shared" ref="E11:E47" si="0">C11+D11</f>
        <v>18808.428349999998</v>
      </c>
      <c r="F11" s="113">
        <v>1456.3464550764052</v>
      </c>
      <c r="G11" s="114">
        <f t="shared" ref="G11:G47" si="1">E11+F11</f>
        <v>20264.774805076402</v>
      </c>
      <c r="H11" s="112">
        <v>2</v>
      </c>
      <c r="I11" s="113">
        <v>215.96071073198911</v>
      </c>
      <c r="J11" s="115">
        <f t="shared" ref="J11:J47" si="2">H11+I11</f>
        <v>217.96071073198911</v>
      </c>
      <c r="K11" s="116">
        <f t="shared" ref="K11:K47" si="3">G11+J11</f>
        <v>20482.735515808392</v>
      </c>
      <c r="L11" s="82"/>
      <c r="M11" s="391"/>
    </row>
    <row r="12" spans="2:13" ht="15" customHeight="1" x14ac:dyDescent="0.25">
      <c r="B12" s="74">
        <v>2012</v>
      </c>
      <c r="C12" s="122">
        <v>12265.179400000001</v>
      </c>
      <c r="D12" s="118">
        <v>6678.0523999999996</v>
      </c>
      <c r="E12" s="123">
        <f t="shared" si="0"/>
        <v>18943.231800000001</v>
      </c>
      <c r="F12" s="118">
        <v>1434.8960452272152</v>
      </c>
      <c r="G12" s="123">
        <f t="shared" si="1"/>
        <v>20378.127845227216</v>
      </c>
      <c r="H12" s="122">
        <v>2</v>
      </c>
      <c r="I12" s="118">
        <v>206.44796395300529</v>
      </c>
      <c r="J12" s="124">
        <f t="shared" si="2"/>
        <v>208.44796395300529</v>
      </c>
      <c r="K12" s="125">
        <f t="shared" si="3"/>
        <v>20586.57580918022</v>
      </c>
      <c r="L12" s="82"/>
      <c r="M12" s="391"/>
    </row>
    <row r="13" spans="2:13" ht="15" customHeight="1" x14ac:dyDescent="0.25">
      <c r="B13" s="73">
        <v>2013</v>
      </c>
      <c r="C13" s="112">
        <v>12300.221649999999</v>
      </c>
      <c r="D13" s="113">
        <v>6582.0160200000009</v>
      </c>
      <c r="E13" s="114">
        <f t="shared" si="0"/>
        <v>18882.237670000002</v>
      </c>
      <c r="F13" s="113">
        <v>1259.6380095</v>
      </c>
      <c r="G13" s="114">
        <f t="shared" si="1"/>
        <v>20141.875679500001</v>
      </c>
      <c r="H13" s="112">
        <v>2</v>
      </c>
      <c r="I13" s="113">
        <v>197.26347056000003</v>
      </c>
      <c r="J13" s="115">
        <f t="shared" si="2"/>
        <v>199.26347056000003</v>
      </c>
      <c r="K13" s="116">
        <f t="shared" si="3"/>
        <v>20341.13915006</v>
      </c>
      <c r="L13" s="82"/>
      <c r="M13" s="391"/>
    </row>
    <row r="14" spans="2:13" ht="15" customHeight="1" x14ac:dyDescent="0.25">
      <c r="B14" s="74">
        <v>2014</v>
      </c>
      <c r="C14" s="122">
        <v>12375.966110000001</v>
      </c>
      <c r="D14" s="118">
        <v>6438.566350000001</v>
      </c>
      <c r="E14" s="123">
        <f t="shared" si="0"/>
        <v>18814.532460000002</v>
      </c>
      <c r="F14" s="118">
        <v>1466.4198908999997</v>
      </c>
      <c r="G14" s="123">
        <f t="shared" si="1"/>
        <v>20280.952350900003</v>
      </c>
      <c r="H14" s="122">
        <v>2</v>
      </c>
      <c r="I14" s="118">
        <v>209.53700253189621</v>
      </c>
      <c r="J14" s="124">
        <f t="shared" si="2"/>
        <v>211.53700253189621</v>
      </c>
      <c r="K14" s="125">
        <f t="shared" si="3"/>
        <v>20492.489353431898</v>
      </c>
      <c r="L14" s="82"/>
      <c r="M14" s="391"/>
    </row>
    <row r="15" spans="2:13" ht="15" customHeight="1" x14ac:dyDescent="0.25">
      <c r="B15" s="73">
        <v>2015</v>
      </c>
      <c r="C15" s="112">
        <v>12833.504859999999</v>
      </c>
      <c r="D15" s="113">
        <v>6540.9201900000007</v>
      </c>
      <c r="E15" s="114">
        <f t="shared" si="0"/>
        <v>19374.425049999998</v>
      </c>
      <c r="F15" s="113">
        <v>1382.595343</v>
      </c>
      <c r="G15" s="114">
        <f t="shared" si="1"/>
        <v>20757.020392999999</v>
      </c>
      <c r="H15" s="112">
        <v>2</v>
      </c>
      <c r="I15" s="113">
        <v>195.64485466150171</v>
      </c>
      <c r="J15" s="115">
        <f t="shared" si="2"/>
        <v>197.64485466150171</v>
      </c>
      <c r="K15" s="116">
        <f t="shared" si="3"/>
        <v>20954.665247661502</v>
      </c>
      <c r="L15" s="82"/>
      <c r="M15" s="391"/>
    </row>
    <row r="16" spans="2:13" ht="15" customHeight="1" x14ac:dyDescent="0.25">
      <c r="B16" s="74">
        <v>2016</v>
      </c>
      <c r="C16" s="122">
        <v>13441.319539999999</v>
      </c>
      <c r="D16" s="118">
        <v>6466.7259300000005</v>
      </c>
      <c r="E16" s="123">
        <f t="shared" si="0"/>
        <v>19908.045469999997</v>
      </c>
      <c r="F16" s="118">
        <v>1436.7016092635747</v>
      </c>
      <c r="G16" s="123">
        <f t="shared" si="1"/>
        <v>21344.747079263572</v>
      </c>
      <c r="H16" s="122">
        <v>2</v>
      </c>
      <c r="I16" s="118">
        <v>206.49962940331451</v>
      </c>
      <c r="J16" s="124">
        <f t="shared" si="2"/>
        <v>208.49962940331451</v>
      </c>
      <c r="K16" s="125">
        <f t="shared" si="3"/>
        <v>21553.246708666888</v>
      </c>
      <c r="L16" s="82"/>
      <c r="M16" s="391"/>
    </row>
    <row r="17" spans="2:13" ht="15" customHeight="1" x14ac:dyDescent="0.25">
      <c r="B17" s="77">
        <v>2017</v>
      </c>
      <c r="C17" s="112">
        <v>13867.68578</v>
      </c>
      <c r="D17" s="113">
        <v>6667.8059300000004</v>
      </c>
      <c r="E17" s="114">
        <f t="shared" si="0"/>
        <v>20535.491710000002</v>
      </c>
      <c r="F17" s="113">
        <v>1540.9587503764046</v>
      </c>
      <c r="G17" s="114">
        <f t="shared" si="1"/>
        <v>22076.450460376407</v>
      </c>
      <c r="H17" s="112">
        <v>2</v>
      </c>
      <c r="I17" s="113">
        <v>206.41872673132184</v>
      </c>
      <c r="J17" s="115">
        <f t="shared" si="2"/>
        <v>208.41872673132184</v>
      </c>
      <c r="K17" s="116">
        <f t="shared" si="3"/>
        <v>22284.869187107728</v>
      </c>
      <c r="L17" s="82"/>
      <c r="M17" s="391"/>
    </row>
    <row r="18" spans="2:13" ht="15" customHeight="1" x14ac:dyDescent="0.25">
      <c r="B18" s="75">
        <v>2018</v>
      </c>
      <c r="C18" s="122">
        <v>14579.78623</v>
      </c>
      <c r="D18" s="118">
        <v>7121.3487000000005</v>
      </c>
      <c r="E18" s="123">
        <f t="shared" si="0"/>
        <v>21701.13493</v>
      </c>
      <c r="F18" s="118">
        <v>1819.9607529000004</v>
      </c>
      <c r="G18" s="123">
        <f t="shared" si="1"/>
        <v>23521.095682899999</v>
      </c>
      <c r="H18" s="122">
        <v>2</v>
      </c>
      <c r="I18" s="118">
        <v>231.96564166873134</v>
      </c>
      <c r="J18" s="124">
        <f t="shared" si="2"/>
        <v>233.96564166873134</v>
      </c>
      <c r="K18" s="125">
        <f t="shared" si="3"/>
        <v>23755.061324568731</v>
      </c>
      <c r="L18" s="82"/>
      <c r="M18" s="391"/>
    </row>
    <row r="19" spans="2:13" ht="15" customHeight="1" x14ac:dyDescent="0.25">
      <c r="B19" s="77">
        <v>2019</v>
      </c>
      <c r="C19" s="112">
        <v>14647.843490000001</v>
      </c>
      <c r="D19" s="113">
        <v>7043.2638299999999</v>
      </c>
      <c r="E19" s="114">
        <f t="shared" si="0"/>
        <v>21691.107320000003</v>
      </c>
      <c r="F19" s="113">
        <v>1510.4807333000001</v>
      </c>
      <c r="G19" s="114">
        <f t="shared" si="1"/>
        <v>23201.588053300002</v>
      </c>
      <c r="H19" s="112">
        <v>2</v>
      </c>
      <c r="I19" s="113">
        <v>200.15844378128872</v>
      </c>
      <c r="J19" s="115">
        <f t="shared" si="2"/>
        <v>202.15844378128872</v>
      </c>
      <c r="K19" s="116">
        <f t="shared" si="3"/>
        <v>23403.746497081291</v>
      </c>
      <c r="L19" s="82"/>
      <c r="M19" s="391"/>
    </row>
    <row r="20" spans="2:13" ht="15" customHeight="1" x14ac:dyDescent="0.25">
      <c r="B20" s="346">
        <v>2020</v>
      </c>
      <c r="C20" s="353">
        <v>10537.76318</v>
      </c>
      <c r="D20" s="354">
        <v>4732.4356699999998</v>
      </c>
      <c r="E20" s="355">
        <f t="shared" si="0"/>
        <v>15270.198850000001</v>
      </c>
      <c r="F20" s="354">
        <v>1342.2447247000002</v>
      </c>
      <c r="G20" s="355">
        <f t="shared" si="1"/>
        <v>16612.443574700003</v>
      </c>
      <c r="H20" s="353">
        <v>2</v>
      </c>
      <c r="I20" s="354">
        <v>203.51132615341305</v>
      </c>
      <c r="J20" s="386">
        <f t="shared" si="2"/>
        <v>205.51132615341305</v>
      </c>
      <c r="K20" s="387">
        <f t="shared" si="3"/>
        <v>16817.954900853416</v>
      </c>
      <c r="L20" s="82"/>
      <c r="M20" s="391"/>
    </row>
    <row r="21" spans="2:13" ht="15" customHeight="1" x14ac:dyDescent="0.25">
      <c r="B21" s="77">
        <v>2021</v>
      </c>
      <c r="C21" s="112">
        <v>11578.482639999998</v>
      </c>
      <c r="D21" s="113">
        <v>4823.1668999999993</v>
      </c>
      <c r="E21" s="114">
        <f>C21+D21</f>
        <v>16401.649539999999</v>
      </c>
      <c r="F21" s="113">
        <v>1909.2505257688629</v>
      </c>
      <c r="G21" s="114">
        <f>E21+F21</f>
        <v>18310.900065768863</v>
      </c>
      <c r="H21" s="112">
        <v>2</v>
      </c>
      <c r="I21" s="113">
        <v>228.64119420000009</v>
      </c>
      <c r="J21" s="115">
        <f>H21+I21</f>
        <v>230.64119420000009</v>
      </c>
      <c r="K21" s="116">
        <f>G21+J21</f>
        <v>18541.541259968864</v>
      </c>
      <c r="L21" s="82"/>
      <c r="M21" s="391"/>
    </row>
    <row r="22" spans="2:13" ht="15" customHeight="1" x14ac:dyDescent="0.25">
      <c r="B22" s="75" t="s">
        <v>135</v>
      </c>
      <c r="C22" s="122">
        <v>14008.42433</v>
      </c>
      <c r="D22" s="118">
        <v>6077.3327499999996</v>
      </c>
      <c r="E22" s="123">
        <f>C22+D22</f>
        <v>20085.757079999999</v>
      </c>
      <c r="F22" s="118">
        <v>1936.1069588404087</v>
      </c>
      <c r="G22" s="123">
        <f>E22+F22</f>
        <v>22021.864038840409</v>
      </c>
      <c r="H22" s="122">
        <v>2</v>
      </c>
      <c r="I22" s="118">
        <v>224.38149315469178</v>
      </c>
      <c r="J22" s="124">
        <f>H22+I22</f>
        <v>226.38149315469178</v>
      </c>
      <c r="K22" s="125">
        <f>G22+J22</f>
        <v>22248.2455319951</v>
      </c>
      <c r="L22" s="82"/>
      <c r="M22" s="391"/>
    </row>
    <row r="23" spans="2:13" ht="10.35" customHeight="1" x14ac:dyDescent="0.25">
      <c r="B23" s="76"/>
      <c r="C23" s="126"/>
      <c r="D23" s="127"/>
      <c r="E23" s="128"/>
      <c r="F23" s="127"/>
      <c r="G23" s="128"/>
      <c r="H23" s="126"/>
      <c r="I23" s="127"/>
      <c r="J23" s="130"/>
      <c r="K23" s="130"/>
      <c r="L23" s="82"/>
      <c r="M23" s="391"/>
    </row>
    <row r="24" spans="2:13" ht="15" customHeight="1" x14ac:dyDescent="0.25">
      <c r="B24" s="63" t="s">
        <v>4</v>
      </c>
      <c r="C24" s="122"/>
      <c r="D24" s="118"/>
      <c r="E24" s="123"/>
      <c r="F24" s="118"/>
      <c r="G24" s="123"/>
      <c r="H24" s="122"/>
      <c r="I24" s="118"/>
      <c r="J24" s="125"/>
      <c r="K24" s="125"/>
      <c r="L24" s="82"/>
      <c r="M24" s="391"/>
    </row>
    <row r="25" spans="2:13" ht="15" customHeight="1" x14ac:dyDescent="0.25">
      <c r="B25" s="77">
        <v>2023</v>
      </c>
      <c r="C25" s="112">
        <v>14794.487073093434</v>
      </c>
      <c r="D25" s="113">
        <v>6873.2632990436095</v>
      </c>
      <c r="E25" s="114">
        <f t="shared" si="0"/>
        <v>21667.750372137045</v>
      </c>
      <c r="F25" s="113">
        <v>1963.9822147529844</v>
      </c>
      <c r="G25" s="114">
        <f t="shared" si="1"/>
        <v>23631.73258689003</v>
      </c>
      <c r="H25" s="112">
        <v>2</v>
      </c>
      <c r="I25" s="113">
        <v>221.95599606063683</v>
      </c>
      <c r="J25" s="115">
        <f t="shared" si="2"/>
        <v>223.95599606063683</v>
      </c>
      <c r="K25" s="116">
        <f t="shared" si="3"/>
        <v>23855.688582950668</v>
      </c>
      <c r="L25" s="82"/>
      <c r="M25" s="391"/>
    </row>
    <row r="26" spans="2:13" ht="15" customHeight="1" x14ac:dyDescent="0.25">
      <c r="B26" s="75">
        <v>2024</v>
      </c>
      <c r="C26" s="122">
        <v>14910.978108731499</v>
      </c>
      <c r="D26" s="118">
        <v>7675.1419640115364</v>
      </c>
      <c r="E26" s="123">
        <f t="shared" si="0"/>
        <v>22586.120072743033</v>
      </c>
      <c r="F26" s="118">
        <v>1999.7524337698435</v>
      </c>
      <c r="G26" s="123">
        <f t="shared" si="1"/>
        <v>24585.872506512878</v>
      </c>
      <c r="H26" s="122">
        <v>2</v>
      </c>
      <c r="I26" s="122">
        <v>219.5999304140353</v>
      </c>
      <c r="J26" s="124">
        <f t="shared" si="2"/>
        <v>221.5999304140353</v>
      </c>
      <c r="K26" s="125">
        <f t="shared" si="3"/>
        <v>24807.472436926913</v>
      </c>
      <c r="L26" s="82"/>
      <c r="M26" s="391"/>
    </row>
    <row r="27" spans="2:13" ht="10.35" customHeight="1" x14ac:dyDescent="0.25">
      <c r="B27" s="75"/>
      <c r="C27" s="122"/>
      <c r="D27" s="118"/>
      <c r="E27" s="123"/>
      <c r="F27" s="118"/>
      <c r="G27" s="123"/>
      <c r="H27" s="122"/>
      <c r="I27" s="118"/>
      <c r="J27" s="124"/>
      <c r="K27" s="125"/>
      <c r="L27" s="82"/>
      <c r="M27" s="391"/>
    </row>
    <row r="28" spans="2:13" ht="15" customHeight="1" x14ac:dyDescent="0.25">
      <c r="B28" s="77">
        <v>2025</v>
      </c>
      <c r="C28" s="112">
        <v>14860.139747753623</v>
      </c>
      <c r="D28" s="113">
        <v>7865.4898717152419</v>
      </c>
      <c r="E28" s="114">
        <f t="shared" si="0"/>
        <v>22725.629619468866</v>
      </c>
      <c r="F28" s="113">
        <v>2042.093966073242</v>
      </c>
      <c r="G28" s="114">
        <f t="shared" si="1"/>
        <v>24767.72358554211</v>
      </c>
      <c r="H28" s="112">
        <v>2</v>
      </c>
      <c r="I28" s="112">
        <v>216.80958110597379</v>
      </c>
      <c r="J28" s="115">
        <f t="shared" si="2"/>
        <v>218.80958110597379</v>
      </c>
      <c r="K28" s="116">
        <f t="shared" si="3"/>
        <v>24986.533166648082</v>
      </c>
      <c r="L28" s="82"/>
      <c r="M28" s="391"/>
    </row>
    <row r="29" spans="2:13" ht="15" customHeight="1" x14ac:dyDescent="0.25">
      <c r="B29" s="75">
        <v>2026</v>
      </c>
      <c r="C29" s="122">
        <v>14917.816297653331</v>
      </c>
      <c r="D29" s="118">
        <v>7992.5198205558836</v>
      </c>
      <c r="E29" s="123">
        <f t="shared" si="0"/>
        <v>22910.336118209216</v>
      </c>
      <c r="F29" s="118">
        <v>2083.4629055544092</v>
      </c>
      <c r="G29" s="123">
        <f t="shared" si="1"/>
        <v>24993.799023763626</v>
      </c>
      <c r="H29" s="122">
        <v>2</v>
      </c>
      <c r="I29" s="122">
        <v>214.71308954112158</v>
      </c>
      <c r="J29" s="124">
        <f t="shared" si="2"/>
        <v>216.71308954112158</v>
      </c>
      <c r="K29" s="125">
        <f t="shared" si="3"/>
        <v>25210.512113304747</v>
      </c>
      <c r="L29" s="82"/>
      <c r="M29" s="391"/>
    </row>
    <row r="30" spans="2:13" ht="15" customHeight="1" x14ac:dyDescent="0.25">
      <c r="B30" s="77">
        <v>2027</v>
      </c>
      <c r="C30" s="112">
        <v>15044.35030237799</v>
      </c>
      <c r="D30" s="113">
        <v>8124.0795519075527</v>
      </c>
      <c r="E30" s="114">
        <f t="shared" si="0"/>
        <v>23168.429854285543</v>
      </c>
      <c r="F30" s="113">
        <v>2124.9704669014668</v>
      </c>
      <c r="G30" s="114">
        <f t="shared" si="1"/>
        <v>25293.400321187011</v>
      </c>
      <c r="H30" s="112">
        <v>2</v>
      </c>
      <c r="I30" s="112">
        <v>212.85568643923719</v>
      </c>
      <c r="J30" s="115">
        <f t="shared" si="2"/>
        <v>214.85568643923719</v>
      </c>
      <c r="K30" s="116">
        <f t="shared" si="3"/>
        <v>25508.256007626249</v>
      </c>
      <c r="L30" s="82"/>
      <c r="M30" s="391"/>
    </row>
    <row r="31" spans="2:13" ht="15" customHeight="1" x14ac:dyDescent="0.25">
      <c r="B31" s="75">
        <v>2028</v>
      </c>
      <c r="C31" s="122">
        <v>15239.250034435845</v>
      </c>
      <c r="D31" s="118">
        <v>8262.2605183002397</v>
      </c>
      <c r="E31" s="123">
        <f t="shared" si="0"/>
        <v>23501.510552736087</v>
      </c>
      <c r="F31" s="118">
        <v>2167.3661091541003</v>
      </c>
      <c r="G31" s="123">
        <f t="shared" si="1"/>
        <v>25668.876661890186</v>
      </c>
      <c r="H31" s="122">
        <v>2</v>
      </c>
      <c r="I31" s="122">
        <v>211.3786511537738</v>
      </c>
      <c r="J31" s="124">
        <f t="shared" si="2"/>
        <v>213.3786511537738</v>
      </c>
      <c r="K31" s="125">
        <f t="shared" si="3"/>
        <v>25882.255313043959</v>
      </c>
      <c r="L31" s="82"/>
      <c r="M31" s="391"/>
    </row>
    <row r="32" spans="2:13" ht="15" customHeight="1" x14ac:dyDescent="0.25">
      <c r="B32" s="77">
        <v>2029</v>
      </c>
      <c r="C32" s="112">
        <v>15468.056347093328</v>
      </c>
      <c r="D32" s="113">
        <v>8405.2218748421074</v>
      </c>
      <c r="E32" s="114">
        <f t="shared" si="0"/>
        <v>23873.278221935434</v>
      </c>
      <c r="F32" s="113">
        <v>2210.5561535378956</v>
      </c>
      <c r="G32" s="114">
        <f t="shared" si="1"/>
        <v>26083.834375473329</v>
      </c>
      <c r="H32" s="112">
        <v>2</v>
      </c>
      <c r="I32" s="112">
        <v>210.15953926422137</v>
      </c>
      <c r="J32" s="115">
        <f t="shared" si="2"/>
        <v>212.15953926422137</v>
      </c>
      <c r="K32" s="116">
        <f t="shared" si="3"/>
        <v>26295.993914737552</v>
      </c>
      <c r="L32" s="82"/>
      <c r="M32" s="391"/>
    </row>
    <row r="33" spans="2:13" ht="10.35" customHeight="1" x14ac:dyDescent="0.25">
      <c r="B33" s="78"/>
      <c r="C33" s="126"/>
      <c r="D33" s="127"/>
      <c r="E33" s="128"/>
      <c r="F33" s="127"/>
      <c r="G33" s="128"/>
      <c r="H33" s="126"/>
      <c r="I33" s="126"/>
      <c r="J33" s="132"/>
      <c r="K33" s="130"/>
      <c r="L33" s="82"/>
      <c r="M33" s="391"/>
    </row>
    <row r="34" spans="2:13" ht="15" customHeight="1" x14ac:dyDescent="0.25">
      <c r="B34" s="75">
        <v>2030</v>
      </c>
      <c r="C34" s="122">
        <v>15704.565349772765</v>
      </c>
      <c r="D34" s="118">
        <v>8550.6060198856867</v>
      </c>
      <c r="E34" s="123">
        <f t="shared" si="0"/>
        <v>24255.171369658452</v>
      </c>
      <c r="F34" s="118">
        <v>2253.3259992131143</v>
      </c>
      <c r="G34" s="123">
        <f t="shared" si="1"/>
        <v>26508.497368871565</v>
      </c>
      <c r="H34" s="122">
        <v>2</v>
      </c>
      <c r="I34" s="122">
        <v>208.99087924560158</v>
      </c>
      <c r="J34" s="124">
        <f t="shared" si="2"/>
        <v>210.99087924560158</v>
      </c>
      <c r="K34" s="125">
        <f t="shared" si="3"/>
        <v>26719.488248117166</v>
      </c>
      <c r="L34" s="82"/>
      <c r="M34" s="391"/>
    </row>
    <row r="35" spans="2:13" ht="15" customHeight="1" x14ac:dyDescent="0.25">
      <c r="B35" s="77">
        <v>2031</v>
      </c>
      <c r="C35" s="112">
        <v>15981.580332227946</v>
      </c>
      <c r="D35" s="113">
        <v>8695.7220749821026</v>
      </c>
      <c r="E35" s="114">
        <f t="shared" si="0"/>
        <v>24677.302407210049</v>
      </c>
      <c r="F35" s="113">
        <v>2300.0755303743063</v>
      </c>
      <c r="G35" s="114">
        <f t="shared" si="1"/>
        <v>26977.377937584355</v>
      </c>
      <c r="H35" s="112">
        <v>2</v>
      </c>
      <c r="I35" s="112">
        <v>207.93543307223146</v>
      </c>
      <c r="J35" s="115">
        <f t="shared" si="2"/>
        <v>209.93543307223146</v>
      </c>
      <c r="K35" s="116">
        <f t="shared" si="3"/>
        <v>27187.313370656586</v>
      </c>
      <c r="L35" s="82"/>
      <c r="M35" s="391"/>
    </row>
    <row r="36" spans="2:13" ht="15" customHeight="1" x14ac:dyDescent="0.25">
      <c r="B36" s="75">
        <v>2032</v>
      </c>
      <c r="C36" s="122">
        <v>16313.076547541674</v>
      </c>
      <c r="D36" s="118">
        <v>8843.574117534592</v>
      </c>
      <c r="E36" s="123">
        <f t="shared" si="0"/>
        <v>25156.650665076268</v>
      </c>
      <c r="F36" s="118">
        <v>2345.2062807464936</v>
      </c>
      <c r="G36" s="123">
        <f t="shared" si="1"/>
        <v>27501.856945822761</v>
      </c>
      <c r="H36" s="122">
        <v>2</v>
      </c>
      <c r="I36" s="122">
        <v>206.97722147109781</v>
      </c>
      <c r="J36" s="124">
        <f t="shared" si="2"/>
        <v>208.97722147109781</v>
      </c>
      <c r="K36" s="125">
        <f t="shared" si="3"/>
        <v>27710.834167293859</v>
      </c>
      <c r="L36" s="82"/>
      <c r="M36" s="391"/>
    </row>
    <row r="37" spans="2:13" ht="15" customHeight="1" x14ac:dyDescent="0.25">
      <c r="B37" s="77">
        <v>2033</v>
      </c>
      <c r="C37" s="112">
        <v>16679.159658634682</v>
      </c>
      <c r="D37" s="113">
        <v>8998.0475699639446</v>
      </c>
      <c r="E37" s="114">
        <f t="shared" si="0"/>
        <v>25677.207228598629</v>
      </c>
      <c r="F37" s="113">
        <v>2392.4903515065625</v>
      </c>
      <c r="G37" s="114">
        <f t="shared" si="1"/>
        <v>28069.697580105192</v>
      </c>
      <c r="H37" s="112">
        <v>2</v>
      </c>
      <c r="I37" s="112">
        <v>206.07922689708758</v>
      </c>
      <c r="J37" s="115">
        <f t="shared" si="2"/>
        <v>208.07922689708758</v>
      </c>
      <c r="K37" s="116">
        <f t="shared" si="3"/>
        <v>28277.776807002279</v>
      </c>
      <c r="L37" s="82"/>
      <c r="M37" s="391"/>
    </row>
    <row r="38" spans="2:13" ht="15" customHeight="1" x14ac:dyDescent="0.25">
      <c r="B38" s="75">
        <v>2034</v>
      </c>
      <c r="C38" s="122">
        <v>17080.705662080501</v>
      </c>
      <c r="D38" s="118">
        <v>9153.4083264593992</v>
      </c>
      <c r="E38" s="123">
        <f t="shared" si="0"/>
        <v>26234.113988539902</v>
      </c>
      <c r="F38" s="118">
        <v>2437.0343865659465</v>
      </c>
      <c r="G38" s="123">
        <f t="shared" si="1"/>
        <v>28671.148375105848</v>
      </c>
      <c r="H38" s="122">
        <v>2</v>
      </c>
      <c r="I38" s="122">
        <v>205.15343079984547</v>
      </c>
      <c r="J38" s="124">
        <f t="shared" si="2"/>
        <v>207.15343079984547</v>
      </c>
      <c r="K38" s="125">
        <f t="shared" si="3"/>
        <v>28878.301805905692</v>
      </c>
      <c r="L38" s="82"/>
      <c r="M38" s="391"/>
    </row>
    <row r="39" spans="2:13" ht="10.35" customHeight="1" x14ac:dyDescent="0.25">
      <c r="B39" s="75"/>
      <c r="C39" s="122"/>
      <c r="D39" s="118"/>
      <c r="E39" s="123"/>
      <c r="F39" s="118"/>
      <c r="G39" s="123"/>
      <c r="H39" s="122"/>
      <c r="I39" s="122"/>
      <c r="J39" s="124"/>
      <c r="K39" s="125"/>
      <c r="L39" s="82"/>
      <c r="M39" s="391"/>
    </row>
    <row r="40" spans="2:13" ht="15" customHeight="1" x14ac:dyDescent="0.25">
      <c r="B40" s="77">
        <v>2035</v>
      </c>
      <c r="C40" s="112">
        <v>17456.886884933007</v>
      </c>
      <c r="D40" s="113">
        <v>9309.8056192772874</v>
      </c>
      <c r="E40" s="114">
        <f t="shared" si="0"/>
        <v>26766.692504210296</v>
      </c>
      <c r="F40" s="113">
        <v>2476.5754845707011</v>
      </c>
      <c r="G40" s="114">
        <f t="shared" si="1"/>
        <v>29243.267988780997</v>
      </c>
      <c r="H40" s="112">
        <v>2</v>
      </c>
      <c r="I40" s="112">
        <v>203.94747860161658</v>
      </c>
      <c r="J40" s="115">
        <f t="shared" si="2"/>
        <v>205.94747860161658</v>
      </c>
      <c r="K40" s="116">
        <f t="shared" si="3"/>
        <v>29449.215467382615</v>
      </c>
      <c r="L40" s="82"/>
      <c r="M40" s="391"/>
    </row>
    <row r="41" spans="2:13" ht="15" customHeight="1" x14ac:dyDescent="0.25">
      <c r="B41" s="75">
        <v>2036</v>
      </c>
      <c r="C41" s="122">
        <v>17843.419694761051</v>
      </c>
      <c r="D41" s="118">
        <v>9470.6757174896611</v>
      </c>
      <c r="E41" s="123">
        <f t="shared" si="0"/>
        <v>27314.09541225071</v>
      </c>
      <c r="F41" s="118">
        <v>2519.954947333616</v>
      </c>
      <c r="G41" s="123">
        <f t="shared" si="1"/>
        <v>29834.050359584326</v>
      </c>
      <c r="H41" s="122">
        <v>2</v>
      </c>
      <c r="I41" s="122">
        <v>202.88790418211437</v>
      </c>
      <c r="J41" s="124">
        <f t="shared" si="2"/>
        <v>204.88790418211437</v>
      </c>
      <c r="K41" s="125">
        <f t="shared" si="3"/>
        <v>30038.938263766438</v>
      </c>
      <c r="L41" s="82"/>
      <c r="M41" s="391"/>
    </row>
    <row r="42" spans="2:13" ht="15" customHeight="1" x14ac:dyDescent="0.25">
      <c r="B42" s="77">
        <v>2037</v>
      </c>
      <c r="C42" s="112">
        <v>18264.955969805444</v>
      </c>
      <c r="D42" s="113">
        <v>9630.9616956632854</v>
      </c>
      <c r="E42" s="114">
        <f t="shared" si="0"/>
        <v>27895.917665468729</v>
      </c>
      <c r="F42" s="113">
        <v>2567.001863330705</v>
      </c>
      <c r="G42" s="114">
        <f t="shared" si="1"/>
        <v>30462.919528799433</v>
      </c>
      <c r="H42" s="112">
        <v>2</v>
      </c>
      <c r="I42" s="112">
        <v>201.8109626055091</v>
      </c>
      <c r="J42" s="115">
        <f t="shared" si="2"/>
        <v>203.8109626055091</v>
      </c>
      <c r="K42" s="116">
        <f t="shared" si="3"/>
        <v>30666.730491404942</v>
      </c>
      <c r="L42" s="82"/>
      <c r="M42" s="391"/>
    </row>
    <row r="43" spans="2:13" ht="15" customHeight="1" x14ac:dyDescent="0.25">
      <c r="B43" s="75">
        <v>2038</v>
      </c>
      <c r="C43" s="122">
        <v>18710.367818383365</v>
      </c>
      <c r="D43" s="118">
        <v>9790.6168406626657</v>
      </c>
      <c r="E43" s="123">
        <f t="shared" si="0"/>
        <v>28500.984659046029</v>
      </c>
      <c r="F43" s="118">
        <v>2608.2124561374071</v>
      </c>
      <c r="G43" s="123">
        <f t="shared" si="1"/>
        <v>31109.197115183437</v>
      </c>
      <c r="H43" s="122">
        <v>2</v>
      </c>
      <c r="I43" s="122">
        <v>200.73332183792752</v>
      </c>
      <c r="J43" s="124">
        <f t="shared" si="2"/>
        <v>202.73332183792752</v>
      </c>
      <c r="K43" s="125">
        <f t="shared" si="3"/>
        <v>31311.930437021365</v>
      </c>
      <c r="L43" s="82"/>
      <c r="M43" s="391"/>
    </row>
    <row r="44" spans="2:13" ht="15" customHeight="1" x14ac:dyDescent="0.25">
      <c r="B44" s="77">
        <v>2039</v>
      </c>
      <c r="C44" s="112">
        <v>19174.770475290963</v>
      </c>
      <c r="D44" s="113">
        <v>9948.3711726395195</v>
      </c>
      <c r="E44" s="114">
        <f t="shared" si="0"/>
        <v>29123.141647930483</v>
      </c>
      <c r="F44" s="113">
        <v>2649.5151873725135</v>
      </c>
      <c r="G44" s="114">
        <f t="shared" si="1"/>
        <v>31772.656835302994</v>
      </c>
      <c r="H44" s="112">
        <v>2</v>
      </c>
      <c r="I44" s="112">
        <v>199.8586203068659</v>
      </c>
      <c r="J44" s="115">
        <f t="shared" si="2"/>
        <v>201.8586203068659</v>
      </c>
      <c r="K44" s="116">
        <f t="shared" si="3"/>
        <v>31974.515455609861</v>
      </c>
      <c r="L44" s="82"/>
      <c r="M44" s="391"/>
    </row>
    <row r="45" spans="2:13" ht="10.35" customHeight="1" x14ac:dyDescent="0.25">
      <c r="B45" s="78"/>
      <c r="C45" s="126"/>
      <c r="D45" s="127"/>
      <c r="E45" s="128"/>
      <c r="F45" s="127"/>
      <c r="G45" s="128"/>
      <c r="H45" s="126"/>
      <c r="I45" s="126"/>
      <c r="J45" s="132"/>
      <c r="K45" s="130"/>
      <c r="L45" s="82"/>
      <c r="M45" s="391"/>
    </row>
    <row r="46" spans="2:13" ht="15" customHeight="1" x14ac:dyDescent="0.25">
      <c r="B46" s="75">
        <v>2040</v>
      </c>
      <c r="C46" s="122">
        <v>19658.228817237832</v>
      </c>
      <c r="D46" s="118">
        <v>10109.663854511598</v>
      </c>
      <c r="E46" s="123">
        <f t="shared" si="0"/>
        <v>29767.892671749432</v>
      </c>
      <c r="F46" s="118">
        <v>2686.4055631661399</v>
      </c>
      <c r="G46" s="117">
        <f t="shared" si="1"/>
        <v>32454.298234915572</v>
      </c>
      <c r="H46" s="119">
        <v>2</v>
      </c>
      <c r="I46" s="122">
        <v>198.988780634964</v>
      </c>
      <c r="J46" s="120">
        <f t="shared" si="2"/>
        <v>200.988780634964</v>
      </c>
      <c r="K46" s="121">
        <f t="shared" si="3"/>
        <v>32655.287015550537</v>
      </c>
      <c r="L46" s="82"/>
      <c r="M46" s="391"/>
    </row>
    <row r="47" spans="2:13" ht="15" customHeight="1" x14ac:dyDescent="0.25">
      <c r="B47" s="77">
        <v>2041</v>
      </c>
      <c r="C47" s="112">
        <v>20157.017569317875</v>
      </c>
      <c r="D47" s="113">
        <v>10268.516659601937</v>
      </c>
      <c r="E47" s="114">
        <f t="shared" si="0"/>
        <v>30425.534228919812</v>
      </c>
      <c r="F47" s="113">
        <v>2727.393741169356</v>
      </c>
      <c r="G47" s="114">
        <f t="shared" si="1"/>
        <v>33152.927970089171</v>
      </c>
      <c r="H47" s="112">
        <v>2</v>
      </c>
      <c r="I47" s="112">
        <v>198.54029242314314</v>
      </c>
      <c r="J47" s="115">
        <f t="shared" si="2"/>
        <v>200.54029242314314</v>
      </c>
      <c r="K47" s="116">
        <f t="shared" si="3"/>
        <v>33353.468262512317</v>
      </c>
      <c r="L47" s="82"/>
      <c r="M47" s="391"/>
    </row>
    <row r="48" spans="2:13" ht="15" customHeight="1" x14ac:dyDescent="0.25">
      <c r="B48" s="75">
        <v>2042</v>
      </c>
      <c r="C48" s="122">
        <v>20677.034448045826</v>
      </c>
      <c r="D48" s="118">
        <v>10428.076643897575</v>
      </c>
      <c r="E48" s="123">
        <f t="shared" ref="E48:E49" si="4">C48+D48</f>
        <v>31105.1110919434</v>
      </c>
      <c r="F48" s="118">
        <v>2769.483045932725</v>
      </c>
      <c r="G48" s="117">
        <f>E48+F48</f>
        <v>33874.594137876127</v>
      </c>
      <c r="H48" s="119">
        <v>2</v>
      </c>
      <c r="I48" s="122">
        <v>198.21273735111674</v>
      </c>
      <c r="J48" s="120">
        <f t="shared" ref="J48:J49" si="5">H48+I48</f>
        <v>200.21273735111674</v>
      </c>
      <c r="K48" s="121">
        <f>G48+J48</f>
        <v>34074.806875227245</v>
      </c>
      <c r="L48" s="82"/>
      <c r="M48" s="391"/>
    </row>
    <row r="49" spans="2:13" ht="15" customHeight="1" x14ac:dyDescent="0.25">
      <c r="B49" s="77">
        <v>2043</v>
      </c>
      <c r="C49" s="112">
        <v>21217.796049967383</v>
      </c>
      <c r="D49" s="113">
        <v>10586.536210828219</v>
      </c>
      <c r="E49" s="114">
        <f t="shared" si="4"/>
        <v>31804.3322607956</v>
      </c>
      <c r="F49" s="113">
        <v>2810.0523777323342</v>
      </c>
      <c r="G49" s="114">
        <f t="shared" ref="G49" si="6">E49+F49</f>
        <v>34614.384638527932</v>
      </c>
      <c r="H49" s="112">
        <v>2</v>
      </c>
      <c r="I49" s="112">
        <v>198.12895790663126</v>
      </c>
      <c r="J49" s="115">
        <f t="shared" si="5"/>
        <v>200.12895790663126</v>
      </c>
      <c r="K49" s="116">
        <f t="shared" ref="K49" si="7">G49+J49</f>
        <v>34814.513596434561</v>
      </c>
      <c r="L49" s="82"/>
      <c r="M49" s="391"/>
    </row>
    <row r="50" spans="2:13" ht="10.35" customHeight="1" x14ac:dyDescent="0.25">
      <c r="B50" s="78"/>
      <c r="C50" s="126"/>
      <c r="D50" s="127"/>
      <c r="E50" s="128"/>
      <c r="F50" s="127"/>
      <c r="G50" s="128"/>
      <c r="H50" s="126"/>
      <c r="I50" s="127"/>
      <c r="J50" s="129"/>
      <c r="K50" s="130"/>
      <c r="L50" s="82"/>
      <c r="M50" s="391"/>
    </row>
    <row r="51" spans="2:13" ht="15" customHeight="1" x14ac:dyDescent="0.25">
      <c r="B51" s="287" t="s">
        <v>5</v>
      </c>
      <c r="C51" s="109"/>
      <c r="D51" s="109"/>
      <c r="E51" s="106"/>
      <c r="F51" s="106"/>
      <c r="G51" s="106"/>
      <c r="H51" s="119"/>
      <c r="I51" s="118"/>
      <c r="J51" s="131"/>
      <c r="K51" s="121"/>
      <c r="L51" s="82"/>
      <c r="M51" s="391"/>
    </row>
    <row r="52" spans="2:13" ht="15" customHeight="1" x14ac:dyDescent="0.25">
      <c r="B52" s="75" t="s">
        <v>139</v>
      </c>
      <c r="C52" s="79">
        <f>RATE(2022-2010,,-C10,C22)</f>
        <v>1.2725241724372789E-2</v>
      </c>
      <c r="D52" s="79">
        <f t="shared" ref="D52:K52" si="8">RATE(2022-2010,,-D10,D22)</f>
        <v>-3.1950797163102815E-3</v>
      </c>
      <c r="E52" s="79">
        <f t="shared" si="8"/>
        <v>7.5535218683207977E-3</v>
      </c>
      <c r="F52" s="79">
        <f t="shared" si="8"/>
        <v>2.5283477903978141E-2</v>
      </c>
      <c r="G52" s="79">
        <f t="shared" si="8"/>
        <v>8.9604149943337194E-3</v>
      </c>
      <c r="H52" s="79">
        <f t="shared" si="8"/>
        <v>1.1617376956327228E-13</v>
      </c>
      <c r="I52" s="79">
        <f t="shared" si="8"/>
        <v>1.3655381896447733E-3</v>
      </c>
      <c r="J52" s="79">
        <f t="shared" si="8"/>
        <v>1.35336748841018E-3</v>
      </c>
      <c r="K52" s="79">
        <f t="shared" si="8"/>
        <v>8.8791233356646741E-3</v>
      </c>
      <c r="L52" s="82"/>
      <c r="M52" s="391"/>
    </row>
    <row r="53" spans="2:13" ht="15" customHeight="1" x14ac:dyDescent="0.25">
      <c r="B53" s="77" t="s">
        <v>136</v>
      </c>
      <c r="C53" s="80">
        <f>RATE(2023-2022,,-C22,C25)</f>
        <v>5.611357313113563E-2</v>
      </c>
      <c r="D53" s="80">
        <f t="shared" ref="D53:K53" si="9">RATE(2023-2022,,-D22,D25)</f>
        <v>0.13096708404581095</v>
      </c>
      <c r="E53" s="80">
        <f t="shared" si="9"/>
        <v>7.8761944886423102E-2</v>
      </c>
      <c r="F53" s="80">
        <f t="shared" si="9"/>
        <v>1.4397580559945406E-2</v>
      </c>
      <c r="G53" s="80">
        <f t="shared" si="9"/>
        <v>7.310319168305944E-2</v>
      </c>
      <c r="H53" s="80">
        <f t="shared" si="9"/>
        <v>2.7755575615628914E-17</v>
      </c>
      <c r="I53" s="80">
        <f t="shared" si="9"/>
        <v>-1.0809702083508168E-2</v>
      </c>
      <c r="J53" s="80">
        <f t="shared" si="9"/>
        <v>-1.0714202209089356E-2</v>
      </c>
      <c r="K53" s="80">
        <f t="shared" si="9"/>
        <v>7.2250328622268739E-2</v>
      </c>
      <c r="L53" s="82"/>
      <c r="M53" s="391"/>
    </row>
    <row r="54" spans="2:13" ht="15" customHeight="1" x14ac:dyDescent="0.25">
      <c r="B54" s="75" t="s">
        <v>137</v>
      </c>
      <c r="C54" s="81">
        <f>RATE(2033-2023,,-C25,C37)</f>
        <v>1.2062714623348016E-2</v>
      </c>
      <c r="D54" s="81">
        <f t="shared" ref="D54:K54" si="10">RATE(2033-2023,,-D25,D37)</f>
        <v>2.730293850782832E-2</v>
      </c>
      <c r="E54" s="81">
        <f t="shared" si="10"/>
        <v>1.7122815485167833E-2</v>
      </c>
      <c r="F54" s="81">
        <f t="shared" si="10"/>
        <v>1.9932109461625682E-2</v>
      </c>
      <c r="G54" s="81">
        <f t="shared" si="10"/>
        <v>1.7358966284606654E-2</v>
      </c>
      <c r="H54" s="81">
        <f t="shared" si="10"/>
        <v>5.3032733621168144E-16</v>
      </c>
      <c r="I54" s="81">
        <f t="shared" si="10"/>
        <v>-7.3943716000657873E-3</v>
      </c>
      <c r="J54" s="81">
        <f t="shared" si="10"/>
        <v>-7.3261004015869029E-3</v>
      </c>
      <c r="K54" s="81">
        <f t="shared" si="10"/>
        <v>1.7150766144476564E-2</v>
      </c>
      <c r="L54" s="82"/>
      <c r="M54" s="391"/>
    </row>
    <row r="55" spans="2:13" ht="15" customHeight="1" x14ac:dyDescent="0.25">
      <c r="B55" s="77" t="s">
        <v>138</v>
      </c>
      <c r="C55" s="80">
        <f>RATE(2043-2023,,-C25,C49)</f>
        <v>1.8192791160881423E-2</v>
      </c>
      <c r="D55" s="80">
        <f t="shared" ref="D55:K55" si="11">RATE(2043-2023,,-D25,D49)</f>
        <v>2.1832108837326974E-2</v>
      </c>
      <c r="E55" s="80">
        <f t="shared" si="11"/>
        <v>1.9374165647417785E-2</v>
      </c>
      <c r="F55" s="80">
        <f t="shared" si="11"/>
        <v>1.8072820454956326E-2</v>
      </c>
      <c r="G55" s="80">
        <f t="shared" si="11"/>
        <v>1.9267208770696737E-2</v>
      </c>
      <c r="H55" s="80">
        <f t="shared" si="11"/>
        <v>3.5247024344490529E-12</v>
      </c>
      <c r="I55" s="80">
        <f t="shared" si="11"/>
        <v>-5.6619615857451703E-3</v>
      </c>
      <c r="J55" s="80">
        <f t="shared" si="11"/>
        <v>-5.60859468101971E-3</v>
      </c>
      <c r="K55" s="80">
        <f t="shared" si="11"/>
        <v>1.9080329330675324E-2</v>
      </c>
      <c r="L55" s="82"/>
      <c r="M55" s="391"/>
    </row>
    <row r="56" spans="2:13" x14ac:dyDescent="0.25">
      <c r="B56" s="50" t="s">
        <v>132</v>
      </c>
      <c r="C56" s="50"/>
      <c r="D56" s="50"/>
      <c r="E56" s="50"/>
      <c r="F56" s="50"/>
      <c r="G56" s="50"/>
      <c r="H56" s="50"/>
      <c r="I56" s="50"/>
      <c r="J56" s="47"/>
      <c r="K56" s="47"/>
      <c r="L56" s="17"/>
    </row>
    <row r="57" spans="2:13" ht="17.25" x14ac:dyDescent="0.25">
      <c r="B57" s="67" t="s">
        <v>133</v>
      </c>
      <c r="C57" s="67"/>
      <c r="D57" s="66"/>
      <c r="E57" s="66"/>
      <c r="F57" s="66"/>
      <c r="G57" s="66"/>
      <c r="H57" s="66"/>
      <c r="I57" s="66"/>
      <c r="J57" s="7"/>
      <c r="K57" s="7"/>
      <c r="L57" s="17"/>
    </row>
    <row r="58" spans="2:13" ht="17.25" x14ac:dyDescent="0.25">
      <c r="B58" s="67" t="s">
        <v>134</v>
      </c>
      <c r="C58" s="67"/>
      <c r="D58" s="66"/>
      <c r="E58" s="66"/>
      <c r="F58" s="66"/>
      <c r="G58" s="66"/>
      <c r="H58" s="66"/>
      <c r="I58" s="66"/>
      <c r="J58" s="7"/>
      <c r="K58" s="7"/>
      <c r="L58" s="17"/>
    </row>
  </sheetData>
  <pageMargins left="0.7" right="0.7" top="0.75" bottom="0.75" header="0.3" footer="0.3"/>
  <pageSetup scale="77" orientation="portrait" r:id="rId1"/>
  <ignoredErrors>
    <ignoredError sqref="H23:H24 H10:H20 H25:H47" unlockedFormula="1"/>
    <ignoredError sqref="G21:H22 G48:H49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1:R59"/>
  <sheetViews>
    <sheetView showGridLines="0" zoomScale="70" zoomScaleNormal="70" workbookViewId="0">
      <pane ySplit="8" topLeftCell="A9" activePane="bottomLeft" state="frozen"/>
      <selection sqref="A1:XFD1048576"/>
      <selection pane="bottomLeft" activeCell="O1" sqref="O1"/>
    </sheetView>
  </sheetViews>
  <sheetFormatPr defaultColWidth="9.140625" defaultRowHeight="12.75" x14ac:dyDescent="0.2"/>
  <cols>
    <col min="1" max="1" width="9.140625" style="3"/>
    <col min="2" max="2" width="17.5703125" style="7" customWidth="1"/>
    <col min="3" max="3" width="9.5703125" style="7" customWidth="1"/>
    <col min="4" max="4" width="9.85546875" style="7" customWidth="1"/>
    <col min="5" max="5" width="11.5703125" style="7" customWidth="1"/>
    <col min="6" max="7" width="9.42578125" style="7" customWidth="1"/>
    <col min="8" max="8" width="11.5703125" style="7" customWidth="1"/>
    <col min="9" max="10" width="9.5703125" style="7" customWidth="1"/>
    <col min="11" max="11" width="11.5703125" style="7" customWidth="1"/>
    <col min="12" max="12" width="10.42578125" style="7" bestFit="1" customWidth="1"/>
    <col min="13" max="13" width="9.140625" style="7"/>
    <col min="14" max="16384" width="9.140625" style="3"/>
  </cols>
  <sheetData>
    <row r="1" spans="2:18" ht="18.75" x14ac:dyDescent="0.3">
      <c r="B1" s="21" t="s">
        <v>19</v>
      </c>
      <c r="C1" s="21"/>
      <c r="D1" s="21"/>
      <c r="E1" s="21"/>
      <c r="F1" s="21"/>
      <c r="G1" s="21"/>
      <c r="H1" s="21"/>
      <c r="I1" s="21"/>
      <c r="J1" s="21"/>
      <c r="K1" s="8"/>
    </row>
    <row r="2" spans="2:18" x14ac:dyDescent="0.2">
      <c r="B2" s="8"/>
      <c r="C2" s="8"/>
      <c r="D2" s="8"/>
      <c r="E2" s="8"/>
      <c r="F2" s="8"/>
      <c r="G2" s="8"/>
      <c r="H2" s="8"/>
    </row>
    <row r="3" spans="2:18" ht="23.25" x14ac:dyDescent="0.35">
      <c r="B3" s="22" t="s">
        <v>8</v>
      </c>
      <c r="C3" s="22"/>
      <c r="D3" s="22"/>
      <c r="E3" s="22"/>
      <c r="F3" s="22"/>
      <c r="G3" s="22"/>
      <c r="H3" s="22"/>
      <c r="I3" s="22"/>
      <c r="J3" s="22"/>
      <c r="K3" s="22"/>
    </row>
    <row r="4" spans="2:18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  <c r="K4" s="18"/>
      <c r="L4" s="18"/>
      <c r="M4" s="18"/>
    </row>
    <row r="5" spans="2:18" ht="24" customHeight="1" x14ac:dyDescent="0.35">
      <c r="B5" s="22" t="s">
        <v>20</v>
      </c>
      <c r="C5" s="22"/>
      <c r="D5" s="22"/>
      <c r="E5" s="22"/>
      <c r="F5" s="22"/>
      <c r="G5" s="22"/>
      <c r="H5" s="22"/>
      <c r="I5" s="22"/>
      <c r="J5" s="22"/>
      <c r="K5" s="22"/>
    </row>
    <row r="6" spans="2:18" ht="24" customHeight="1" x14ac:dyDescent="0.25">
      <c r="B6" s="26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</row>
    <row r="7" spans="2:18" s="299" customFormat="1" ht="18" customHeight="1" x14ac:dyDescent="0.25">
      <c r="B7" s="295"/>
      <c r="C7" s="291" t="s">
        <v>12</v>
      </c>
      <c r="D7" s="291"/>
      <c r="E7" s="291"/>
      <c r="F7" s="296" t="s">
        <v>13</v>
      </c>
      <c r="G7" s="296"/>
      <c r="H7" s="296"/>
      <c r="I7" s="291" t="s">
        <v>21</v>
      </c>
      <c r="J7" s="291"/>
      <c r="K7" s="291"/>
      <c r="L7" s="293"/>
      <c r="M7" s="293"/>
    </row>
    <row r="8" spans="2:18" s="299" customFormat="1" ht="32.1" customHeight="1" x14ac:dyDescent="0.25">
      <c r="B8" s="295" t="s">
        <v>3</v>
      </c>
      <c r="C8" s="301" t="s">
        <v>22</v>
      </c>
      <c r="D8" s="301" t="s">
        <v>23</v>
      </c>
      <c r="E8" s="301" t="s">
        <v>24</v>
      </c>
      <c r="F8" s="301" t="s">
        <v>22</v>
      </c>
      <c r="G8" s="301" t="s">
        <v>23</v>
      </c>
      <c r="H8" s="301" t="s">
        <v>24</v>
      </c>
      <c r="I8" s="301" t="s">
        <v>22</v>
      </c>
      <c r="J8" s="301" t="s">
        <v>23</v>
      </c>
      <c r="K8" s="301" t="s">
        <v>24</v>
      </c>
      <c r="L8" s="293"/>
      <c r="M8" s="293"/>
    </row>
    <row r="9" spans="2:18" ht="15" customHeight="1" x14ac:dyDescent="0.25">
      <c r="B9" s="72" t="s">
        <v>0</v>
      </c>
      <c r="C9" s="333"/>
      <c r="D9" s="333"/>
      <c r="E9" s="282"/>
      <c r="F9" s="334"/>
      <c r="G9" s="334"/>
      <c r="H9" s="84"/>
      <c r="I9" s="334"/>
      <c r="J9" s="334"/>
      <c r="K9" s="84"/>
      <c r="L9" s="189"/>
      <c r="M9" s="189"/>
    </row>
    <row r="10" spans="2:18" ht="15" customHeight="1" x14ac:dyDescent="0.25">
      <c r="B10" s="75">
        <v>2010</v>
      </c>
      <c r="C10" s="87">
        <v>676.52546397899982</v>
      </c>
      <c r="D10" s="88">
        <v>553.01737087699996</v>
      </c>
      <c r="E10" s="91">
        <f>D10/C10*100</f>
        <v>81.743762847360657</v>
      </c>
      <c r="F10" s="270">
        <v>281.310149954</v>
      </c>
      <c r="G10" s="278">
        <v>230.96244438900001</v>
      </c>
      <c r="H10" s="91">
        <f>G10/F10*100</f>
        <v>82.102421269466149</v>
      </c>
      <c r="I10" s="87">
        <v>957.83561393299976</v>
      </c>
      <c r="J10" s="87">
        <v>783.97981526599983</v>
      </c>
      <c r="K10" s="228">
        <f>J10/I10*100</f>
        <v>81.849098515649771</v>
      </c>
      <c r="L10" s="189"/>
      <c r="M10" s="87"/>
      <c r="N10" s="91"/>
      <c r="O10" s="87"/>
      <c r="P10" s="87"/>
      <c r="Q10" s="228"/>
      <c r="R10" s="4"/>
    </row>
    <row r="11" spans="2:18" ht="15" customHeight="1" x14ac:dyDescent="0.25">
      <c r="B11" s="77">
        <v>2011</v>
      </c>
      <c r="C11" s="85">
        <v>690.21888156099999</v>
      </c>
      <c r="D11" s="85">
        <v>569.63719391200004</v>
      </c>
      <c r="E11" s="96">
        <f t="shared" ref="E11:E49" si="0">D11/C11*100</f>
        <v>82.529934942334208</v>
      </c>
      <c r="F11" s="269">
        <v>300.40963087999995</v>
      </c>
      <c r="G11" s="276">
        <v>242.47620545799998</v>
      </c>
      <c r="H11" s="96">
        <f t="shared" ref="H11:H49" si="1">G11/F11*100</f>
        <v>80.715190371129694</v>
      </c>
      <c r="I11" s="85">
        <v>990.628512441</v>
      </c>
      <c r="J11" s="85">
        <v>812.11339937000002</v>
      </c>
      <c r="K11" s="227">
        <f t="shared" ref="K11:K49" si="2">J11/I11*100</f>
        <v>81.979610840079459</v>
      </c>
      <c r="L11" s="189"/>
      <c r="M11" s="87"/>
      <c r="N11" s="91"/>
      <c r="O11" s="87"/>
      <c r="P11" s="87"/>
      <c r="Q11" s="228"/>
      <c r="R11" s="4"/>
    </row>
    <row r="12" spans="2:18" ht="15" customHeight="1" x14ac:dyDescent="0.25">
      <c r="B12" s="75">
        <v>2012</v>
      </c>
      <c r="C12" s="87">
        <v>690.73572539299994</v>
      </c>
      <c r="D12" s="87">
        <v>574.73458306199996</v>
      </c>
      <c r="E12" s="91">
        <f t="shared" si="0"/>
        <v>83.20614700144543</v>
      </c>
      <c r="F12" s="270">
        <v>300.52258280800004</v>
      </c>
      <c r="G12" s="278">
        <v>244.565366829</v>
      </c>
      <c r="H12" s="91">
        <f t="shared" si="1"/>
        <v>81.380029595063618</v>
      </c>
      <c r="I12" s="87">
        <v>991.25830820099998</v>
      </c>
      <c r="J12" s="87">
        <v>819.2999498910001</v>
      </c>
      <c r="K12" s="228">
        <f t="shared" si="2"/>
        <v>82.65251782634931</v>
      </c>
      <c r="L12" s="189"/>
      <c r="M12" s="87"/>
      <c r="N12" s="91"/>
      <c r="O12" s="87"/>
      <c r="P12" s="87"/>
      <c r="Q12" s="228"/>
      <c r="R12" s="4"/>
    </row>
    <row r="13" spans="2:18" ht="15" customHeight="1" x14ac:dyDescent="0.25">
      <c r="B13" s="77">
        <v>2013</v>
      </c>
      <c r="C13" s="85">
        <v>696.12801600300008</v>
      </c>
      <c r="D13" s="85">
        <v>581.13558213399995</v>
      </c>
      <c r="E13" s="96">
        <f t="shared" si="0"/>
        <v>83.481136913687365</v>
      </c>
      <c r="F13" s="269">
        <v>303.15977733</v>
      </c>
      <c r="G13" s="273">
        <v>250.26351106600001</v>
      </c>
      <c r="H13" s="96">
        <f t="shared" si="1"/>
        <v>82.551687189550691</v>
      </c>
      <c r="I13" s="85">
        <v>999.28779333300008</v>
      </c>
      <c r="J13" s="85">
        <v>831.39909320000004</v>
      </c>
      <c r="K13" s="227">
        <f t="shared" si="2"/>
        <v>83.19916431951718</v>
      </c>
      <c r="L13" s="189"/>
      <c r="M13" s="87"/>
      <c r="N13" s="91"/>
      <c r="O13" s="87"/>
      <c r="P13" s="87"/>
      <c r="Q13" s="228"/>
      <c r="R13" s="4"/>
    </row>
    <row r="14" spans="2:18" ht="15" customHeight="1" x14ac:dyDescent="0.25">
      <c r="B14" s="75">
        <v>2014</v>
      </c>
      <c r="C14" s="87">
        <v>707.42634147399997</v>
      </c>
      <c r="D14" s="87">
        <v>597.1356227550001</v>
      </c>
      <c r="E14" s="91">
        <f t="shared" si="0"/>
        <v>84.409582700978149</v>
      </c>
      <c r="F14" s="270">
        <v>315.45111070399997</v>
      </c>
      <c r="G14" s="271">
        <v>256.69324816400001</v>
      </c>
      <c r="H14" s="91">
        <f t="shared" si="1"/>
        <v>81.373385432414992</v>
      </c>
      <c r="I14" s="87">
        <v>1022.877452178</v>
      </c>
      <c r="J14" s="87">
        <v>853.828870919</v>
      </c>
      <c r="K14" s="228">
        <f t="shared" si="2"/>
        <v>83.473232213786019</v>
      </c>
      <c r="L14" s="189"/>
      <c r="M14" s="87"/>
      <c r="N14" s="91"/>
      <c r="O14" s="87"/>
      <c r="P14" s="87"/>
      <c r="Q14" s="228"/>
      <c r="R14" s="4"/>
    </row>
    <row r="15" spans="2:18" ht="15" customHeight="1" x14ac:dyDescent="0.25">
      <c r="B15" s="77">
        <v>2015</v>
      </c>
      <c r="C15" s="85">
        <v>739.6658313439998</v>
      </c>
      <c r="D15" s="85">
        <v>625.41029327199999</v>
      </c>
      <c r="E15" s="96">
        <f t="shared" si="0"/>
        <v>84.55308691704829</v>
      </c>
      <c r="F15" s="269">
        <v>323.328632298</v>
      </c>
      <c r="G15" s="273">
        <v>260.96752068299998</v>
      </c>
      <c r="H15" s="96">
        <f t="shared" si="1"/>
        <v>80.712777840991166</v>
      </c>
      <c r="I15" s="85">
        <v>1062.994463642</v>
      </c>
      <c r="J15" s="85">
        <v>886.37781395499985</v>
      </c>
      <c r="K15" s="227">
        <f t="shared" si="2"/>
        <v>83.384988753198058</v>
      </c>
      <c r="L15" s="189"/>
      <c r="M15" s="87"/>
      <c r="N15" s="91"/>
      <c r="O15" s="87"/>
      <c r="P15" s="87"/>
      <c r="Q15" s="228"/>
      <c r="R15" s="4"/>
    </row>
    <row r="16" spans="2:18" ht="15" customHeight="1" x14ac:dyDescent="0.25">
      <c r="B16" s="75">
        <v>2016</v>
      </c>
      <c r="C16" s="87">
        <v>777.82416690799994</v>
      </c>
      <c r="D16" s="87">
        <v>658.95314639900005</v>
      </c>
      <c r="E16" s="91">
        <f t="shared" si="0"/>
        <v>84.717494574444117</v>
      </c>
      <c r="F16" s="270">
        <v>328.60030506500004</v>
      </c>
      <c r="G16" s="271">
        <v>264.78222723700003</v>
      </c>
      <c r="H16" s="91">
        <f t="shared" si="1"/>
        <v>80.578813578588665</v>
      </c>
      <c r="I16" s="87">
        <v>1106.4244719729998</v>
      </c>
      <c r="J16" s="87">
        <v>923.73537363600008</v>
      </c>
      <c r="K16" s="228">
        <f t="shared" si="2"/>
        <v>83.488335357295156</v>
      </c>
      <c r="L16" s="189"/>
      <c r="M16" s="87"/>
      <c r="N16" s="91"/>
      <c r="O16" s="87"/>
      <c r="P16" s="87"/>
      <c r="Q16" s="228"/>
      <c r="R16" s="4"/>
    </row>
    <row r="17" spans="2:18" ht="15" customHeight="1" x14ac:dyDescent="0.25">
      <c r="B17" s="77">
        <v>2017</v>
      </c>
      <c r="C17" s="85">
        <v>804.05291787900012</v>
      </c>
      <c r="D17" s="85">
        <v>679.46541949300013</v>
      </c>
      <c r="E17" s="96">
        <f t="shared" si="0"/>
        <v>84.505062339099823</v>
      </c>
      <c r="F17" s="269">
        <v>334.71280034599999</v>
      </c>
      <c r="G17" s="273">
        <v>271.26758479499995</v>
      </c>
      <c r="H17" s="96">
        <f t="shared" si="1"/>
        <v>81.044879226185756</v>
      </c>
      <c r="I17" s="85">
        <v>1138.765718225</v>
      </c>
      <c r="J17" s="135">
        <v>950.73300428800019</v>
      </c>
      <c r="K17" s="227">
        <f t="shared" si="2"/>
        <v>83.488024715910186</v>
      </c>
      <c r="L17" s="189"/>
      <c r="M17" s="87"/>
      <c r="N17" s="91"/>
      <c r="O17" s="87"/>
      <c r="P17" s="136"/>
      <c r="Q17" s="228"/>
      <c r="R17" s="4"/>
    </row>
    <row r="18" spans="2:18" ht="15" customHeight="1" x14ac:dyDescent="0.25">
      <c r="B18" s="75">
        <v>2018</v>
      </c>
      <c r="C18" s="87">
        <v>845.43431362600006</v>
      </c>
      <c r="D18" s="87">
        <v>716.20598676899999</v>
      </c>
      <c r="E18" s="91">
        <f t="shared" si="0"/>
        <v>84.71456329909887</v>
      </c>
      <c r="F18" s="270">
        <v>344.64883193200001</v>
      </c>
      <c r="G18" s="271">
        <v>280.91956631499994</v>
      </c>
      <c r="H18" s="91">
        <f t="shared" si="1"/>
        <v>81.508927432090061</v>
      </c>
      <c r="I18" s="87">
        <v>1190.0831455580001</v>
      </c>
      <c r="J18" s="136">
        <v>997.12555308399988</v>
      </c>
      <c r="K18" s="228">
        <f t="shared" si="2"/>
        <v>83.786209123772835</v>
      </c>
      <c r="L18" s="189"/>
      <c r="M18" s="87"/>
      <c r="N18" s="91"/>
      <c r="O18" s="87"/>
      <c r="P18" s="136"/>
      <c r="Q18" s="228"/>
      <c r="R18" s="4"/>
    </row>
    <row r="19" spans="2:18" ht="15" customHeight="1" x14ac:dyDescent="0.25">
      <c r="B19" s="77">
        <v>2019</v>
      </c>
      <c r="C19" s="85">
        <v>878.72696423499997</v>
      </c>
      <c r="D19" s="85">
        <v>748.48210574799998</v>
      </c>
      <c r="E19" s="96">
        <f t="shared" si="0"/>
        <v>85.178005934939279</v>
      </c>
      <c r="F19" s="269">
        <v>352.09684987399999</v>
      </c>
      <c r="G19" s="273">
        <v>292.01156463800004</v>
      </c>
      <c r="H19" s="96">
        <f t="shared" si="1"/>
        <v>82.935011983918102</v>
      </c>
      <c r="I19" s="85">
        <v>1230.8238141090001</v>
      </c>
      <c r="J19" s="135">
        <v>1040.4936703859998</v>
      </c>
      <c r="K19" s="227">
        <f t="shared" si="2"/>
        <v>84.53636161884134</v>
      </c>
      <c r="L19" s="189"/>
      <c r="M19" s="87"/>
      <c r="N19" s="91"/>
      <c r="O19" s="87"/>
      <c r="P19" s="136"/>
      <c r="Q19" s="228"/>
      <c r="R19" s="4"/>
    </row>
    <row r="20" spans="2:18" ht="15" customHeight="1" x14ac:dyDescent="0.25">
      <c r="B20" s="346">
        <v>2020</v>
      </c>
      <c r="C20" s="327">
        <v>611.60718303099998</v>
      </c>
      <c r="D20" s="327">
        <v>419.82845688800001</v>
      </c>
      <c r="E20" s="351">
        <f t="shared" si="0"/>
        <v>68.643480412936967</v>
      </c>
      <c r="F20" s="374">
        <v>177.727911525</v>
      </c>
      <c r="G20" s="377">
        <v>128.55866619299999</v>
      </c>
      <c r="H20" s="351">
        <f t="shared" si="1"/>
        <v>72.334539403461321</v>
      </c>
      <c r="I20" s="327">
        <v>789.33509455599994</v>
      </c>
      <c r="J20" s="349">
        <v>548.38712308100003</v>
      </c>
      <c r="K20" s="367">
        <f t="shared" si="2"/>
        <v>69.474564967805861</v>
      </c>
      <c r="L20" s="189"/>
      <c r="M20" s="87"/>
      <c r="N20" s="91"/>
      <c r="O20" s="87"/>
      <c r="P20" s="136"/>
      <c r="Q20" s="228"/>
      <c r="R20" s="4"/>
    </row>
    <row r="21" spans="2:18" ht="15" customHeight="1" x14ac:dyDescent="0.25">
      <c r="B21" s="77">
        <v>2021</v>
      </c>
      <c r="C21" s="85">
        <v>657.32427691800012</v>
      </c>
      <c r="D21" s="85">
        <v>475.65124648200003</v>
      </c>
      <c r="E21" s="96">
        <f t="shared" si="0"/>
        <v>72.361734258802755</v>
      </c>
      <c r="F21" s="269">
        <v>171.16478319999999</v>
      </c>
      <c r="G21" s="273">
        <v>91.578008747999988</v>
      </c>
      <c r="H21" s="96">
        <f t="shared" si="1"/>
        <v>53.502833372560247</v>
      </c>
      <c r="I21" s="85">
        <v>828.489060118</v>
      </c>
      <c r="J21" s="135">
        <v>567.22925523000004</v>
      </c>
      <c r="K21" s="227">
        <f t="shared" si="2"/>
        <v>68.465509387560374</v>
      </c>
      <c r="L21" s="189"/>
      <c r="M21" s="87"/>
      <c r="N21" s="91"/>
      <c r="O21" s="87"/>
      <c r="P21" s="136"/>
      <c r="Q21" s="228"/>
      <c r="R21" s="4"/>
    </row>
    <row r="22" spans="2:18" ht="15" customHeight="1" x14ac:dyDescent="0.25">
      <c r="B22" s="75" t="s">
        <v>135</v>
      </c>
      <c r="C22" s="87">
        <v>832.77246024100009</v>
      </c>
      <c r="D22" s="87">
        <v>695.16735146500002</v>
      </c>
      <c r="E22" s="91">
        <f t="shared" si="0"/>
        <v>83.476265685325629</v>
      </c>
      <c r="F22" s="270">
        <v>277.65260005700003</v>
      </c>
      <c r="G22" s="271">
        <v>212.72537123299998</v>
      </c>
      <c r="H22" s="91">
        <f t="shared" si="1"/>
        <v>76.615659709049737</v>
      </c>
      <c r="I22" s="87">
        <v>1110.4250602980001</v>
      </c>
      <c r="J22" s="136">
        <v>907.89272269800006</v>
      </c>
      <c r="K22" s="228">
        <f t="shared" si="2"/>
        <v>81.760827917045816</v>
      </c>
      <c r="L22" s="189"/>
      <c r="M22" s="189"/>
      <c r="N22" s="4"/>
      <c r="O22" s="4"/>
      <c r="P22" s="4"/>
      <c r="Q22" s="4"/>
      <c r="R22" s="4"/>
    </row>
    <row r="23" spans="2:18" ht="10.35" customHeight="1" x14ac:dyDescent="0.25">
      <c r="B23" s="78"/>
      <c r="C23" s="89"/>
      <c r="D23" s="89"/>
      <c r="E23" s="99"/>
      <c r="F23" s="272"/>
      <c r="G23" s="274"/>
      <c r="H23" s="99"/>
      <c r="I23" s="89"/>
      <c r="J23" s="89"/>
      <c r="K23" s="229"/>
      <c r="L23" s="189"/>
      <c r="M23" s="189"/>
      <c r="N23" s="4"/>
      <c r="O23" s="4"/>
      <c r="P23" s="4"/>
      <c r="Q23" s="4"/>
      <c r="R23" s="4"/>
    </row>
    <row r="24" spans="2:18" ht="15" customHeight="1" x14ac:dyDescent="0.25">
      <c r="B24" s="72" t="s">
        <v>4</v>
      </c>
      <c r="C24" s="87"/>
      <c r="D24" s="87"/>
      <c r="E24" s="91"/>
      <c r="F24" s="270"/>
      <c r="G24" s="271"/>
      <c r="H24" s="91"/>
      <c r="I24" s="87"/>
      <c r="J24" s="87"/>
      <c r="K24" s="228"/>
      <c r="L24" s="189"/>
      <c r="M24" s="189"/>
      <c r="N24" s="4"/>
      <c r="O24" s="4"/>
      <c r="P24" s="4"/>
      <c r="Q24" s="4"/>
      <c r="R24" s="4"/>
    </row>
    <row r="25" spans="2:18" ht="15" customHeight="1" x14ac:dyDescent="0.25">
      <c r="B25" s="77">
        <v>2023</v>
      </c>
      <c r="C25" s="85">
        <v>888.29732157623243</v>
      </c>
      <c r="D25" s="85">
        <v>750.06284824163765</v>
      </c>
      <c r="E25" s="96">
        <f t="shared" si="0"/>
        <v>84.438265209524033</v>
      </c>
      <c r="F25" s="269">
        <v>342.52859985715281</v>
      </c>
      <c r="G25" s="273">
        <v>267.3274131082303</v>
      </c>
      <c r="H25" s="96">
        <f t="shared" si="1"/>
        <v>78.045282414290597</v>
      </c>
      <c r="I25" s="85">
        <v>1230.8259214333852</v>
      </c>
      <c r="J25" s="135">
        <v>1017.3902613498681</v>
      </c>
      <c r="K25" s="227">
        <f t="shared" si="2"/>
        <v>82.659151357898281</v>
      </c>
      <c r="L25" s="189"/>
      <c r="M25" s="390"/>
      <c r="N25" s="390"/>
      <c r="O25" s="390"/>
      <c r="P25" s="390"/>
      <c r="Q25" s="390"/>
      <c r="R25" s="4"/>
    </row>
    <row r="26" spans="2:18" ht="15" customHeight="1" x14ac:dyDescent="0.25">
      <c r="B26" s="75">
        <v>2024</v>
      </c>
      <c r="C26" s="87">
        <v>904.24464661291472</v>
      </c>
      <c r="D26" s="87">
        <v>768.44509926708008</v>
      </c>
      <c r="E26" s="91">
        <f t="shared" si="0"/>
        <v>84.981990454186558</v>
      </c>
      <c r="F26" s="270">
        <v>390.17821988381144</v>
      </c>
      <c r="G26" s="271">
        <v>312.52342266291004</v>
      </c>
      <c r="H26" s="91">
        <f t="shared" si="1"/>
        <v>80.097608409811883</v>
      </c>
      <c r="I26" s="87">
        <v>1294.4228664967263</v>
      </c>
      <c r="J26" s="136">
        <v>1080.9685219299899</v>
      </c>
      <c r="K26" s="228">
        <f t="shared" si="2"/>
        <v>83.509689909570511</v>
      </c>
      <c r="L26" s="189"/>
      <c r="M26" s="390"/>
      <c r="N26" s="390"/>
      <c r="O26" s="390"/>
      <c r="P26" s="390"/>
      <c r="Q26" s="390"/>
      <c r="R26" s="4"/>
    </row>
    <row r="27" spans="2:18" ht="10.35" customHeight="1" x14ac:dyDescent="0.25">
      <c r="B27" s="75"/>
      <c r="C27" s="87"/>
      <c r="D27" s="87"/>
      <c r="E27" s="91"/>
      <c r="F27" s="270"/>
      <c r="G27" s="271"/>
      <c r="H27" s="91"/>
      <c r="I27" s="87"/>
      <c r="J27" s="136"/>
      <c r="K27" s="228"/>
      <c r="L27" s="189"/>
      <c r="M27" s="390"/>
      <c r="N27" s="390"/>
      <c r="O27" s="390"/>
      <c r="P27" s="390"/>
      <c r="Q27" s="390"/>
      <c r="R27" s="4"/>
    </row>
    <row r="28" spans="2:18" ht="15" customHeight="1" x14ac:dyDescent="0.25">
      <c r="B28" s="77">
        <v>2025</v>
      </c>
      <c r="C28" s="85">
        <v>910.17327864139804</v>
      </c>
      <c r="D28" s="85">
        <v>778.04888777299345</v>
      </c>
      <c r="E28" s="96">
        <f t="shared" si="0"/>
        <v>85.483600324366293</v>
      </c>
      <c r="F28" s="269">
        <v>404.45319367866296</v>
      </c>
      <c r="G28" s="273">
        <v>329.29501072119444</v>
      </c>
      <c r="H28" s="96">
        <f t="shared" si="1"/>
        <v>81.417334778871478</v>
      </c>
      <c r="I28" s="85">
        <v>1314.6264723200609</v>
      </c>
      <c r="J28" s="135">
        <v>1107.3438984941879</v>
      </c>
      <c r="K28" s="227">
        <f t="shared" si="2"/>
        <v>84.232587872655614</v>
      </c>
      <c r="L28" s="189"/>
      <c r="M28" s="390"/>
      <c r="N28" s="390"/>
      <c r="O28" s="390"/>
      <c r="P28" s="390"/>
      <c r="Q28" s="390"/>
      <c r="R28" s="4"/>
    </row>
    <row r="29" spans="2:18" ht="15" customHeight="1" x14ac:dyDescent="0.25">
      <c r="B29" s="75">
        <v>2026</v>
      </c>
      <c r="C29" s="87">
        <v>922.84298669373698</v>
      </c>
      <c r="D29" s="87">
        <v>789.46884619842865</v>
      </c>
      <c r="E29" s="91">
        <f t="shared" si="0"/>
        <v>85.547472059884541</v>
      </c>
      <c r="F29" s="270">
        <v>415.71156052749194</v>
      </c>
      <c r="G29" s="271">
        <v>340.4079541706547</v>
      </c>
      <c r="H29" s="91">
        <f t="shared" si="1"/>
        <v>81.885611681983221</v>
      </c>
      <c r="I29" s="87">
        <v>1338.5545472212289</v>
      </c>
      <c r="J29" s="136">
        <v>1129.8768003690832</v>
      </c>
      <c r="K29" s="228">
        <f t="shared" si="2"/>
        <v>84.41021717901971</v>
      </c>
      <c r="L29" s="189"/>
      <c r="M29" s="390"/>
      <c r="N29" s="390"/>
      <c r="O29" s="390"/>
      <c r="P29" s="390"/>
      <c r="Q29" s="390"/>
      <c r="R29" s="4"/>
    </row>
    <row r="30" spans="2:18" ht="15" customHeight="1" x14ac:dyDescent="0.25">
      <c r="B30" s="77">
        <v>2027</v>
      </c>
      <c r="C30" s="85">
        <v>939.97731422515767</v>
      </c>
      <c r="D30" s="85">
        <v>804.71464004458448</v>
      </c>
      <c r="E30" s="96">
        <f t="shared" si="0"/>
        <v>85.610006525309288</v>
      </c>
      <c r="F30" s="269">
        <v>427.41369601028691</v>
      </c>
      <c r="G30" s="273">
        <v>350.31081705803399</v>
      </c>
      <c r="H30" s="96">
        <f t="shared" si="1"/>
        <v>81.960597034682479</v>
      </c>
      <c r="I30" s="85">
        <v>1367.3910102354446</v>
      </c>
      <c r="J30" s="135">
        <v>1155.0254571026187</v>
      </c>
      <c r="K30" s="227">
        <f t="shared" si="2"/>
        <v>84.46928848126187</v>
      </c>
      <c r="L30" s="189"/>
      <c r="M30" s="390"/>
      <c r="N30" s="390"/>
      <c r="O30" s="390"/>
      <c r="P30" s="390"/>
      <c r="Q30" s="390"/>
      <c r="R30" s="4"/>
    </row>
    <row r="31" spans="2:18" ht="15" customHeight="1" x14ac:dyDescent="0.25">
      <c r="B31" s="75">
        <v>2028</v>
      </c>
      <c r="C31" s="87">
        <v>961.67627850765575</v>
      </c>
      <c r="D31" s="87">
        <v>823.70156744160499</v>
      </c>
      <c r="E31" s="228">
        <f t="shared" si="0"/>
        <v>85.652686444531824</v>
      </c>
      <c r="F31" s="270">
        <v>439.68235671712654</v>
      </c>
      <c r="G31" s="271">
        <v>360.69584228577384</v>
      </c>
      <c r="H31" s="91">
        <f t="shared" si="1"/>
        <v>82.035550614060838</v>
      </c>
      <c r="I31" s="87">
        <v>1401.3586352247823</v>
      </c>
      <c r="J31" s="136">
        <v>1184.3974097273788</v>
      </c>
      <c r="K31" s="228">
        <f t="shared" si="2"/>
        <v>84.51779437155983</v>
      </c>
      <c r="L31" s="189"/>
      <c r="M31" s="390"/>
      <c r="N31" s="390"/>
      <c r="O31" s="390"/>
      <c r="P31" s="390"/>
      <c r="Q31" s="390"/>
      <c r="R31" s="4"/>
    </row>
    <row r="32" spans="2:18" ht="15" customHeight="1" x14ac:dyDescent="0.25">
      <c r="B32" s="77">
        <v>2029</v>
      </c>
      <c r="C32" s="85">
        <v>985.87630351271537</v>
      </c>
      <c r="D32" s="85">
        <v>846.84413356033087</v>
      </c>
      <c r="E32" s="96">
        <f t="shared" si="0"/>
        <v>85.897605058869203</v>
      </c>
      <c r="F32" s="269">
        <v>452.43398869496713</v>
      </c>
      <c r="G32" s="273">
        <v>371.60232924756986</v>
      </c>
      <c r="H32" s="96">
        <f t="shared" si="1"/>
        <v>82.134043536261743</v>
      </c>
      <c r="I32" s="85">
        <v>1438.3102922076826</v>
      </c>
      <c r="J32" s="135">
        <v>1218.4464628079008</v>
      </c>
      <c r="K32" s="227">
        <f t="shared" si="2"/>
        <v>84.713741492991076</v>
      </c>
      <c r="L32" s="189"/>
      <c r="M32" s="390"/>
      <c r="N32" s="390"/>
      <c r="O32" s="390"/>
      <c r="P32" s="390"/>
      <c r="Q32" s="390"/>
      <c r="R32" s="4"/>
    </row>
    <row r="33" spans="2:18" ht="10.35" customHeight="1" x14ac:dyDescent="0.25">
      <c r="B33" s="78"/>
      <c r="C33" s="89"/>
      <c r="D33" s="89"/>
      <c r="E33" s="99"/>
      <c r="F33" s="272"/>
      <c r="G33" s="274"/>
      <c r="H33" s="99"/>
      <c r="I33" s="89"/>
      <c r="J33" s="137"/>
      <c r="K33" s="229"/>
      <c r="L33" s="189"/>
      <c r="M33" s="390"/>
      <c r="N33" s="390"/>
      <c r="O33" s="390"/>
      <c r="P33" s="390"/>
      <c r="Q33" s="390"/>
      <c r="R33" s="4"/>
    </row>
    <row r="34" spans="2:18" ht="15" customHeight="1" x14ac:dyDescent="0.25">
      <c r="B34" s="75">
        <v>2030</v>
      </c>
      <c r="C34" s="87">
        <v>1010.9600115724595</v>
      </c>
      <c r="D34" s="87">
        <v>871.55097865972755</v>
      </c>
      <c r="E34" s="91">
        <f t="shared" si="0"/>
        <v>86.210232717722093</v>
      </c>
      <c r="F34" s="270">
        <v>465.55267316651896</v>
      </c>
      <c r="G34" s="271">
        <v>382.8336056704361</v>
      </c>
      <c r="H34" s="91">
        <f t="shared" si="1"/>
        <v>82.232071199708074</v>
      </c>
      <c r="I34" s="87">
        <v>1476.5126847389786</v>
      </c>
      <c r="J34" s="136">
        <v>1254.3845843301638</v>
      </c>
      <c r="K34" s="228">
        <f t="shared" si="2"/>
        <v>84.955896234099527</v>
      </c>
      <c r="L34" s="189"/>
      <c r="M34" s="390"/>
      <c r="N34" s="390"/>
      <c r="O34" s="390"/>
      <c r="P34" s="390"/>
      <c r="Q34" s="390"/>
      <c r="R34" s="4"/>
    </row>
    <row r="35" spans="2:18" ht="15" customHeight="1" x14ac:dyDescent="0.25">
      <c r="B35" s="77">
        <v>2031</v>
      </c>
      <c r="C35" s="85">
        <v>1039.0803986324668</v>
      </c>
      <c r="D35" s="85">
        <v>898.2382206981332</v>
      </c>
      <c r="E35" s="96">
        <f t="shared" si="0"/>
        <v>86.445497564991513</v>
      </c>
      <c r="F35" s="269">
        <v>478.89848849949277</v>
      </c>
      <c r="G35" s="273">
        <v>393.83654034237219</v>
      </c>
      <c r="H35" s="96">
        <f t="shared" si="1"/>
        <v>82.238000286106413</v>
      </c>
      <c r="I35" s="85">
        <v>1517.9788871319595</v>
      </c>
      <c r="J35" s="135">
        <v>1292.0747610405053</v>
      </c>
      <c r="K35" s="227">
        <f t="shared" si="2"/>
        <v>85.118098281440979</v>
      </c>
      <c r="L35" s="189"/>
      <c r="M35" s="390"/>
      <c r="N35" s="390"/>
      <c r="O35" s="390"/>
      <c r="P35" s="390"/>
      <c r="Q35" s="390"/>
      <c r="R35" s="4"/>
    </row>
    <row r="36" spans="2:18" ht="15" customHeight="1" x14ac:dyDescent="0.25">
      <c r="B36" s="75">
        <v>2032</v>
      </c>
      <c r="C36" s="87">
        <v>1071.2397464371595</v>
      </c>
      <c r="D36" s="87">
        <v>927.94481080144817</v>
      </c>
      <c r="E36" s="91">
        <f t="shared" si="0"/>
        <v>86.62344856860507</v>
      </c>
      <c r="F36" s="270">
        <v>492.64209976769592</v>
      </c>
      <c r="G36" s="271">
        <v>405.16550050782956</v>
      </c>
      <c r="H36" s="91">
        <f t="shared" si="1"/>
        <v>82.243377230424329</v>
      </c>
      <c r="I36" s="87">
        <v>1563.8818462048555</v>
      </c>
      <c r="J36" s="136">
        <v>1333.1103113092777</v>
      </c>
      <c r="K36" s="228">
        <f t="shared" si="2"/>
        <v>85.243671991231196</v>
      </c>
      <c r="L36" s="189"/>
      <c r="M36" s="390"/>
      <c r="N36" s="390"/>
      <c r="O36" s="390"/>
      <c r="P36" s="390"/>
      <c r="Q36" s="390"/>
      <c r="R36" s="4"/>
    </row>
    <row r="37" spans="2:18" ht="15" customHeight="1" x14ac:dyDescent="0.25">
      <c r="B37" s="77">
        <v>2033</v>
      </c>
      <c r="C37" s="85">
        <v>1106.2323221829793</v>
      </c>
      <c r="D37" s="85">
        <v>959.75314207225131</v>
      </c>
      <c r="E37" s="96">
        <f t="shared" si="0"/>
        <v>86.758732576022197</v>
      </c>
      <c r="F37" s="269">
        <v>507.0115753138985</v>
      </c>
      <c r="G37" s="273">
        <v>417.00756616083811</v>
      </c>
      <c r="H37" s="96">
        <f t="shared" si="1"/>
        <v>82.248135242802391</v>
      </c>
      <c r="I37" s="85">
        <v>1613.2438974968777</v>
      </c>
      <c r="J37" s="135">
        <v>1376.7607082330896</v>
      </c>
      <c r="K37" s="227">
        <f t="shared" si="2"/>
        <v>85.341138458312642</v>
      </c>
      <c r="L37" s="189"/>
      <c r="M37" s="189"/>
      <c r="N37" s="4"/>
      <c r="O37" s="4"/>
      <c r="P37" s="4"/>
      <c r="Q37" s="4"/>
      <c r="R37" s="4"/>
    </row>
    <row r="38" spans="2:18" ht="15" customHeight="1" x14ac:dyDescent="0.25">
      <c r="B38" s="75">
        <v>2034</v>
      </c>
      <c r="C38" s="87">
        <v>1144.1931947751577</v>
      </c>
      <c r="D38" s="87">
        <v>992.87956695553908</v>
      </c>
      <c r="E38" s="91">
        <f t="shared" si="0"/>
        <v>86.775517586490025</v>
      </c>
      <c r="F38" s="270">
        <v>521.69696862603666</v>
      </c>
      <c r="G38" s="271">
        <v>429.10745521077587</v>
      </c>
      <c r="H38" s="91">
        <f t="shared" si="1"/>
        <v>82.252242396748358</v>
      </c>
      <c r="I38" s="87">
        <v>1665.8901634011945</v>
      </c>
      <c r="J38" s="136">
        <v>1421.9870221663148</v>
      </c>
      <c r="K38" s="228">
        <f t="shared" si="2"/>
        <v>85.358990250779172</v>
      </c>
      <c r="L38" s="189"/>
      <c r="M38" s="189"/>
      <c r="N38" s="4"/>
      <c r="O38" s="4"/>
      <c r="P38" s="4"/>
      <c r="Q38" s="4"/>
      <c r="R38" s="4"/>
    </row>
    <row r="39" spans="2:18" ht="10.35" customHeight="1" x14ac:dyDescent="0.25">
      <c r="B39" s="75"/>
      <c r="C39" s="87"/>
      <c r="D39" s="87"/>
      <c r="E39" s="91"/>
      <c r="F39" s="270"/>
      <c r="G39" s="271"/>
      <c r="H39" s="91"/>
      <c r="I39" s="87"/>
      <c r="J39" s="136"/>
      <c r="K39" s="228"/>
      <c r="L39" s="189"/>
      <c r="M39" s="189"/>
      <c r="N39" s="4"/>
      <c r="O39" s="4"/>
      <c r="P39" s="4"/>
      <c r="Q39" s="4"/>
      <c r="R39" s="4"/>
    </row>
    <row r="40" spans="2:18" ht="15" customHeight="1" x14ac:dyDescent="0.25">
      <c r="B40" s="77">
        <v>2035</v>
      </c>
      <c r="C40" s="85">
        <v>1181.0865479781237</v>
      </c>
      <c r="D40" s="85">
        <v>1024.8130168479588</v>
      </c>
      <c r="E40" s="96">
        <f t="shared" si="0"/>
        <v>86.768663871611594</v>
      </c>
      <c r="F40" s="269">
        <v>536.71283030489997</v>
      </c>
      <c r="G40" s="273">
        <v>441.47973229565707</v>
      </c>
      <c r="H40" s="96">
        <f t="shared" si="1"/>
        <v>82.256228539358347</v>
      </c>
      <c r="I40" s="85">
        <v>1717.7993782830235</v>
      </c>
      <c r="J40" s="135">
        <v>1466.292749143616</v>
      </c>
      <c r="K40" s="227">
        <f t="shared" si="2"/>
        <v>85.358789139230353</v>
      </c>
      <c r="L40" s="189"/>
      <c r="M40" s="189"/>
    </row>
    <row r="41" spans="2:18" ht="15" customHeight="1" x14ac:dyDescent="0.25">
      <c r="B41" s="75">
        <v>2036</v>
      </c>
      <c r="C41" s="87">
        <v>1219.3107133835899</v>
      </c>
      <c r="D41" s="87">
        <v>1057.6818123571577</v>
      </c>
      <c r="E41" s="91">
        <f t="shared" si="0"/>
        <v>86.744240065117467</v>
      </c>
      <c r="F41" s="270">
        <v>552.2658862000045</v>
      </c>
      <c r="G41" s="271">
        <v>454.29353367798166</v>
      </c>
      <c r="H41" s="91">
        <f t="shared" si="1"/>
        <v>82.259930412116404</v>
      </c>
      <c r="I41" s="87">
        <v>1771.5765995835943</v>
      </c>
      <c r="J41" s="136">
        <v>1511.9753460351392</v>
      </c>
      <c r="K41" s="228">
        <f t="shared" si="2"/>
        <v>85.346315050138173</v>
      </c>
      <c r="L41" s="189"/>
      <c r="M41" s="189"/>
    </row>
    <row r="42" spans="2:18" ht="15" customHeight="1" x14ac:dyDescent="0.25">
      <c r="B42" s="77">
        <v>2037</v>
      </c>
      <c r="C42" s="85">
        <v>1260.5970964748517</v>
      </c>
      <c r="D42" s="85">
        <v>1093.0226033397864</v>
      </c>
      <c r="E42" s="96">
        <f t="shared" si="0"/>
        <v>86.706736545429735</v>
      </c>
      <c r="F42" s="269">
        <v>568.07122845841593</v>
      </c>
      <c r="G42" s="273">
        <v>467.3146180302104</v>
      </c>
      <c r="H42" s="96">
        <f t="shared" si="1"/>
        <v>82.263384346778068</v>
      </c>
      <c r="I42" s="85">
        <v>1828.6683249332677</v>
      </c>
      <c r="J42" s="135">
        <v>1560.337221369997</v>
      </c>
      <c r="K42" s="227">
        <f t="shared" si="2"/>
        <v>85.326420329773981</v>
      </c>
      <c r="L42" s="189"/>
      <c r="M42" s="189"/>
    </row>
    <row r="43" spans="2:18" ht="15" customHeight="1" x14ac:dyDescent="0.25">
      <c r="B43" s="75">
        <v>2038</v>
      </c>
      <c r="C43" s="87">
        <v>1304.2515809329179</v>
      </c>
      <c r="D43" s="87">
        <v>1130.2575766697253</v>
      </c>
      <c r="E43" s="91">
        <f t="shared" si="0"/>
        <v>86.659475303166857</v>
      </c>
      <c r="F43" s="270">
        <v>584.12941955096437</v>
      </c>
      <c r="G43" s="271">
        <v>480.54386598102974</v>
      </c>
      <c r="H43" s="91">
        <f t="shared" si="1"/>
        <v>82.266677537049318</v>
      </c>
      <c r="I43" s="87">
        <v>1888.3810004838824</v>
      </c>
      <c r="J43" s="136">
        <v>1610.8014426507552</v>
      </c>
      <c r="K43" s="228">
        <f t="shared" si="2"/>
        <v>85.300659254567819</v>
      </c>
      <c r="L43" s="189"/>
      <c r="M43" s="189"/>
    </row>
    <row r="44" spans="2:18" ht="15" customHeight="1" x14ac:dyDescent="0.25">
      <c r="B44" s="77">
        <v>2039</v>
      </c>
      <c r="C44" s="85">
        <v>1349.9901337413023</v>
      </c>
      <c r="D44" s="85">
        <v>1169.157798322535</v>
      </c>
      <c r="E44" s="96">
        <f t="shared" si="0"/>
        <v>86.604914295364765</v>
      </c>
      <c r="F44" s="269">
        <v>600.3671108180115</v>
      </c>
      <c r="G44" s="273">
        <v>493.92121914642786</v>
      </c>
      <c r="H44" s="96">
        <f t="shared" si="1"/>
        <v>82.269866261236544</v>
      </c>
      <c r="I44" s="85">
        <v>1950.3572445593138</v>
      </c>
      <c r="J44" s="135">
        <v>1663.0790174689625</v>
      </c>
      <c r="K44" s="227">
        <f t="shared" si="2"/>
        <v>85.270481708326102</v>
      </c>
      <c r="L44" s="189"/>
      <c r="M44" s="189"/>
    </row>
    <row r="45" spans="2:18" ht="10.35" customHeight="1" x14ac:dyDescent="0.25">
      <c r="B45" s="78"/>
      <c r="C45" s="89"/>
      <c r="D45" s="89"/>
      <c r="E45" s="99"/>
      <c r="F45" s="272"/>
      <c r="G45" s="274"/>
      <c r="H45" s="99"/>
      <c r="I45" s="89"/>
      <c r="J45" s="137"/>
      <c r="K45" s="229"/>
      <c r="L45" s="189"/>
      <c r="M45" s="189"/>
    </row>
    <row r="46" spans="2:18" ht="15" customHeight="1" x14ac:dyDescent="0.25">
      <c r="B46" s="75">
        <v>2040</v>
      </c>
      <c r="C46" s="87">
        <v>1397.868054490717</v>
      </c>
      <c r="D46" s="87">
        <v>1210.994126255913</v>
      </c>
      <c r="E46" s="91">
        <f t="shared" si="0"/>
        <v>86.63150448037905</v>
      </c>
      <c r="F46" s="270">
        <v>617.11700683980132</v>
      </c>
      <c r="G46" s="271">
        <v>507.72219872975205</v>
      </c>
      <c r="H46" s="91">
        <f t="shared" si="1"/>
        <v>82.273246904950838</v>
      </c>
      <c r="I46" s="87">
        <v>2014.9850613305182</v>
      </c>
      <c r="J46" s="136">
        <v>1718.7163249856651</v>
      </c>
      <c r="K46" s="228">
        <f t="shared" si="2"/>
        <v>85.296727899847397</v>
      </c>
      <c r="L46" s="189"/>
      <c r="M46" s="189"/>
    </row>
    <row r="47" spans="2:18" ht="15" customHeight="1" x14ac:dyDescent="0.25">
      <c r="B47" s="77">
        <v>2041</v>
      </c>
      <c r="C47" s="85">
        <v>1447.6695590368995</v>
      </c>
      <c r="D47" s="85">
        <v>1254.4624266370972</v>
      </c>
      <c r="E47" s="96">
        <f t="shared" si="0"/>
        <v>86.653920351247947</v>
      </c>
      <c r="F47" s="269">
        <v>634.02210349979134</v>
      </c>
      <c r="G47" s="273">
        <v>521.65114363564044</v>
      </c>
      <c r="H47" s="96">
        <f t="shared" si="1"/>
        <v>82.276491743132439</v>
      </c>
      <c r="I47" s="85">
        <v>2081.6916625366907</v>
      </c>
      <c r="J47" s="135">
        <v>1776.1135702727377</v>
      </c>
      <c r="K47" s="227">
        <f t="shared" si="2"/>
        <v>85.32068424141238</v>
      </c>
      <c r="L47" s="189"/>
      <c r="M47" s="189"/>
    </row>
    <row r="48" spans="2:18" ht="15" customHeight="1" x14ac:dyDescent="0.25">
      <c r="B48" s="75">
        <v>2042</v>
      </c>
      <c r="C48" s="87">
        <v>1499.8671490482961</v>
      </c>
      <c r="D48" s="87">
        <v>1299.9821324250358</v>
      </c>
      <c r="E48" s="91">
        <f t="shared" si="0"/>
        <v>86.67315190214731</v>
      </c>
      <c r="F48" s="270">
        <v>651.27857006430349</v>
      </c>
      <c r="G48" s="271">
        <v>535.86944490778387</v>
      </c>
      <c r="H48" s="91">
        <f t="shared" si="1"/>
        <v>82.279606536857983</v>
      </c>
      <c r="I48" s="87">
        <v>2151.1457191125996</v>
      </c>
      <c r="J48" s="136">
        <v>1835.8515773328197</v>
      </c>
      <c r="K48" s="228">
        <f t="shared" si="2"/>
        <v>85.342966820962445</v>
      </c>
      <c r="L48" s="189"/>
      <c r="M48" s="189"/>
    </row>
    <row r="49" spans="2:13" ht="15" customHeight="1" x14ac:dyDescent="0.25">
      <c r="B49" s="77">
        <v>2043</v>
      </c>
      <c r="C49" s="85">
        <v>1554.4837488190205</v>
      </c>
      <c r="D49" s="85">
        <v>1347.5809494068301</v>
      </c>
      <c r="E49" s="96">
        <f t="shared" si="0"/>
        <v>86.689934869413747</v>
      </c>
      <c r="F49" s="269">
        <v>668.77856975711325</v>
      </c>
      <c r="G49" s="273">
        <v>550.28847319161275</v>
      </c>
      <c r="H49" s="96">
        <f t="shared" si="1"/>
        <v>82.282611626067251</v>
      </c>
      <c r="I49" s="85">
        <v>2223.262318576134</v>
      </c>
      <c r="J49" s="135">
        <v>1897.869422598443</v>
      </c>
      <c r="K49" s="227">
        <f t="shared" si="2"/>
        <v>85.36416988409691</v>
      </c>
      <c r="L49" s="189"/>
      <c r="M49" s="189"/>
    </row>
    <row r="50" spans="2:13" ht="10.15" customHeight="1" x14ac:dyDescent="0.25">
      <c r="B50" s="78"/>
      <c r="C50" s="143"/>
      <c r="D50" s="89"/>
      <c r="E50" s="99"/>
      <c r="F50" s="237"/>
      <c r="G50" s="241"/>
      <c r="H50" s="229"/>
      <c r="I50" s="242"/>
      <c r="J50" s="242"/>
      <c r="K50" s="229"/>
      <c r="L50" s="189"/>
      <c r="M50" s="189"/>
    </row>
    <row r="51" spans="2:13" ht="15" customHeight="1" x14ac:dyDescent="0.25">
      <c r="B51" s="287" t="s">
        <v>5</v>
      </c>
      <c r="C51" s="84"/>
      <c r="D51" s="84"/>
      <c r="E51" s="75"/>
      <c r="F51" s="75"/>
      <c r="G51" s="84"/>
      <c r="H51" s="84"/>
      <c r="I51" s="75"/>
      <c r="J51" s="84"/>
      <c r="K51" s="84"/>
      <c r="L51" s="189"/>
      <c r="M51" s="189"/>
    </row>
    <row r="52" spans="2:13" ht="15" customHeight="1" x14ac:dyDescent="0.25">
      <c r="B52" s="75" t="s">
        <v>139</v>
      </c>
      <c r="C52" s="79">
        <f>RATE(2022-2010,,-C10,C22)</f>
        <v>1.7466652000452016E-2</v>
      </c>
      <c r="D52" s="79">
        <f t="shared" ref="D52:J52" si="3">RATE(2022-2010,,-D10,D22)</f>
        <v>1.9246470372553122E-2</v>
      </c>
      <c r="E52" s="79"/>
      <c r="F52" s="79">
        <f t="shared" si="3"/>
        <v>-1.0899976036704898E-3</v>
      </c>
      <c r="G52" s="79">
        <f t="shared" si="3"/>
        <v>-6.8309888339671138E-3</v>
      </c>
      <c r="H52" s="79"/>
      <c r="I52" s="79">
        <f t="shared" si="3"/>
        <v>1.2394684211080994E-2</v>
      </c>
      <c r="J52" s="79">
        <f t="shared" si="3"/>
        <v>1.2303654001085204E-2</v>
      </c>
      <c r="K52" s="79"/>
      <c r="L52" s="189"/>
      <c r="M52" s="189"/>
    </row>
    <row r="53" spans="2:13" ht="15" customHeight="1" x14ac:dyDescent="0.25">
      <c r="B53" s="77" t="s">
        <v>136</v>
      </c>
      <c r="C53" s="80">
        <f>RATE(2023-2022,,-C22,C25)</f>
        <v>6.6674708862446988E-2</v>
      </c>
      <c r="D53" s="80">
        <f t="shared" ref="D53:J53" si="4">RATE(2023-2022,,-D22,D25)</f>
        <v>7.8967311483990735E-2</v>
      </c>
      <c r="E53" s="80"/>
      <c r="F53" s="80">
        <f t="shared" si="4"/>
        <v>0.23365889527717085</v>
      </c>
      <c r="G53" s="80">
        <f t="shared" si="4"/>
        <v>0.25667855958480967</v>
      </c>
      <c r="H53" s="80"/>
      <c r="I53" s="80">
        <f t="shared" si="4"/>
        <v>0.10842772325678023</v>
      </c>
      <c r="J53" s="80">
        <f t="shared" si="4"/>
        <v>0.12060625216432215</v>
      </c>
      <c r="K53" s="80"/>
      <c r="L53" s="189"/>
      <c r="M53" s="189"/>
    </row>
    <row r="54" spans="2:13" ht="15" customHeight="1" x14ac:dyDescent="0.25">
      <c r="B54" s="75" t="s">
        <v>137</v>
      </c>
      <c r="C54" s="81">
        <f>RATE(2033-2023,,-C25,C37)</f>
        <v>2.2183341771628007E-2</v>
      </c>
      <c r="D54" s="81">
        <f t="shared" ref="D54:J54" si="5">RATE(2033-2023,,-D25,D37)</f>
        <v>2.495828141702679E-2</v>
      </c>
      <c r="E54" s="81"/>
      <c r="F54" s="81">
        <f t="shared" si="5"/>
        <v>3.9997040719894815E-2</v>
      </c>
      <c r="G54" s="81">
        <f t="shared" si="5"/>
        <v>4.5466313860079648E-2</v>
      </c>
      <c r="H54" s="81"/>
      <c r="I54" s="81">
        <f t="shared" si="5"/>
        <v>2.7425498298877818E-2</v>
      </c>
      <c r="J54" s="81">
        <f t="shared" si="5"/>
        <v>3.0711421782646769E-2</v>
      </c>
      <c r="K54" s="81"/>
      <c r="L54" s="189"/>
      <c r="M54" s="189"/>
    </row>
    <row r="55" spans="2:13" ht="15" customHeight="1" x14ac:dyDescent="0.25">
      <c r="B55" s="77" t="s">
        <v>138</v>
      </c>
      <c r="C55" s="80">
        <f>RATE(2043-2023,,-C25,C49)</f>
        <v>2.8374719072488556E-2</v>
      </c>
      <c r="D55" s="80">
        <f t="shared" ref="D55:J55" si="6">RATE(2043-2023,,-D25,D49)</f>
        <v>2.9728802165384188E-2</v>
      </c>
      <c r="E55" s="80"/>
      <c r="F55" s="80">
        <f t="shared" si="6"/>
        <v>3.4020801150131418E-2</v>
      </c>
      <c r="G55" s="80">
        <f t="shared" si="6"/>
        <v>3.6757882496551555E-2</v>
      </c>
      <c r="H55" s="80"/>
      <c r="I55" s="80">
        <f t="shared" si="6"/>
        <v>3.0005879275624928E-2</v>
      </c>
      <c r="J55" s="80">
        <f t="shared" si="6"/>
        <v>3.1665571543826106E-2</v>
      </c>
      <c r="K55" s="80"/>
      <c r="L55" s="189"/>
      <c r="M55" s="189"/>
    </row>
    <row r="56" spans="2:13" ht="15" customHeight="1" x14ac:dyDescent="0.25">
      <c r="B56" s="51" t="s">
        <v>17</v>
      </c>
      <c r="C56" s="45"/>
      <c r="D56" s="45"/>
      <c r="E56" s="45"/>
      <c r="F56" s="45"/>
      <c r="G56" s="45"/>
      <c r="H56" s="45"/>
      <c r="I56" s="45"/>
      <c r="J56" s="45"/>
      <c r="K56" s="45"/>
      <c r="L56" s="12"/>
      <c r="M56" s="12"/>
    </row>
    <row r="57" spans="2:13" ht="15" customHeight="1" x14ac:dyDescent="0.25">
      <c r="B57" s="71" t="s">
        <v>18</v>
      </c>
      <c r="C57" s="19"/>
      <c r="D57" s="19"/>
      <c r="E57" s="19"/>
      <c r="F57" s="19"/>
      <c r="G57" s="19"/>
      <c r="H57" s="19"/>
      <c r="I57" s="19"/>
      <c r="J57" s="19"/>
      <c r="K57" s="19"/>
      <c r="L57" s="12"/>
      <c r="M57" s="12"/>
    </row>
    <row r="58" spans="2:13" x14ac:dyDescent="0.2">
      <c r="L58" s="12"/>
      <c r="M58" s="12"/>
    </row>
    <row r="59" spans="2:13" x14ac:dyDescent="0.2">
      <c r="L59" s="12"/>
      <c r="M59" s="12"/>
    </row>
  </sheetData>
  <printOptions horizontalCentered="1"/>
  <pageMargins left="0.7" right="0.7" top="0.75" bottom="0.75" header="0.3" footer="0.3"/>
  <pageSetup scale="8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B1:O58"/>
  <sheetViews>
    <sheetView showGridLines="0" zoomScale="70" zoomScaleNormal="70" workbookViewId="0">
      <pane ySplit="8" topLeftCell="A21" activePane="bottomLeft" state="frozen"/>
      <selection sqref="A1:XFD1048576"/>
      <selection pane="bottomLeft" activeCell="R1" sqref="R1"/>
    </sheetView>
  </sheetViews>
  <sheetFormatPr defaultColWidth="9.140625" defaultRowHeight="12.75" x14ac:dyDescent="0.2"/>
  <cols>
    <col min="1" max="1" width="9.140625" style="4"/>
    <col min="2" max="2" width="17.5703125" style="12" customWidth="1"/>
    <col min="3" max="5" width="10.5703125" style="12" customWidth="1"/>
    <col min="6" max="6" width="16.85546875" style="12" customWidth="1"/>
    <col min="7" max="9" width="10.5703125" style="12" customWidth="1"/>
    <col min="10" max="10" width="16.85546875" style="12" customWidth="1"/>
    <col min="11" max="16384" width="9.140625" style="4"/>
  </cols>
  <sheetData>
    <row r="1" spans="2:11" ht="18.75" x14ac:dyDescent="0.3">
      <c r="B1" s="31" t="s">
        <v>25</v>
      </c>
      <c r="C1" s="31"/>
      <c r="D1" s="31"/>
      <c r="E1" s="31"/>
      <c r="F1" s="31"/>
      <c r="G1" s="31"/>
      <c r="H1" s="31"/>
      <c r="I1" s="31"/>
      <c r="J1" s="31"/>
    </row>
    <row r="2" spans="2:11" ht="10.9" customHeight="1" x14ac:dyDescent="0.2">
      <c r="B2" s="14"/>
      <c r="C2" s="14"/>
      <c r="D2" s="14"/>
      <c r="E2" s="14"/>
      <c r="F2" s="14"/>
      <c r="K2" s="3"/>
    </row>
    <row r="3" spans="2:11" ht="22.35" customHeight="1" x14ac:dyDescent="0.35">
      <c r="B3" s="15" t="s">
        <v>8</v>
      </c>
      <c r="C3" s="15"/>
      <c r="D3" s="15"/>
      <c r="E3" s="15"/>
      <c r="F3" s="15"/>
      <c r="G3" s="15"/>
      <c r="H3" s="15"/>
      <c r="I3" s="15"/>
      <c r="J3" s="15"/>
    </row>
    <row r="4" spans="2:11" ht="34.15" customHeight="1" x14ac:dyDescent="0.35">
      <c r="B4" s="15" t="s">
        <v>26</v>
      </c>
      <c r="C4" s="15"/>
      <c r="D4" s="15"/>
      <c r="E4" s="15"/>
      <c r="F4" s="15"/>
      <c r="G4" s="15"/>
      <c r="H4" s="15"/>
      <c r="I4" s="15"/>
      <c r="J4" s="15"/>
    </row>
    <row r="5" spans="2:11" ht="21.2" customHeight="1" x14ac:dyDescent="0.2">
      <c r="B5" s="35"/>
      <c r="C5" s="14"/>
      <c r="D5" s="14"/>
      <c r="E5" s="14"/>
      <c r="F5" s="14"/>
    </row>
    <row r="6" spans="2:11" s="294" customFormat="1" ht="18" customHeight="1" x14ac:dyDescent="0.25">
      <c r="B6" s="295"/>
      <c r="C6" s="291" t="s">
        <v>27</v>
      </c>
      <c r="D6" s="291"/>
      <c r="E6" s="291"/>
      <c r="F6" s="291"/>
      <c r="G6" s="296" t="s">
        <v>28</v>
      </c>
      <c r="H6" s="296"/>
      <c r="I6" s="296"/>
      <c r="J6" s="296"/>
    </row>
    <row r="7" spans="2:11" s="5" customFormat="1" ht="32.1" customHeight="1" x14ac:dyDescent="0.25">
      <c r="B7" s="110"/>
      <c r="C7" s="290" t="s">
        <v>29</v>
      </c>
      <c r="D7" s="297" t="s">
        <v>30</v>
      </c>
      <c r="E7" s="290" t="s">
        <v>31</v>
      </c>
      <c r="F7" s="297" t="s">
        <v>32</v>
      </c>
      <c r="G7" s="290" t="s">
        <v>29</v>
      </c>
      <c r="H7" s="297" t="s">
        <v>30</v>
      </c>
      <c r="I7" s="290" t="s">
        <v>31</v>
      </c>
      <c r="J7" s="297" t="s">
        <v>32</v>
      </c>
    </row>
    <row r="8" spans="2:11" ht="15.75" x14ac:dyDescent="0.25">
      <c r="B8" s="110" t="s">
        <v>3</v>
      </c>
      <c r="C8" s="111" t="s">
        <v>33</v>
      </c>
      <c r="D8" s="111" t="s">
        <v>33</v>
      </c>
      <c r="E8" s="111" t="s">
        <v>33</v>
      </c>
      <c r="F8" s="111" t="s">
        <v>33</v>
      </c>
      <c r="G8" s="111" t="s">
        <v>34</v>
      </c>
      <c r="H8" s="111" t="s">
        <v>34</v>
      </c>
      <c r="I8" s="111" t="s">
        <v>34</v>
      </c>
      <c r="J8" s="111" t="s">
        <v>34</v>
      </c>
    </row>
    <row r="9" spans="2:11" ht="15" customHeight="1" x14ac:dyDescent="0.25">
      <c r="B9" s="72" t="s">
        <v>0</v>
      </c>
      <c r="C9" s="74"/>
      <c r="D9" s="94"/>
      <c r="E9" s="74"/>
      <c r="F9" s="94"/>
      <c r="G9" s="74"/>
      <c r="H9" s="94"/>
      <c r="I9" s="74"/>
      <c r="J9" s="94"/>
    </row>
    <row r="10" spans="2:11" ht="15" customHeight="1" x14ac:dyDescent="0.25">
      <c r="B10" s="75">
        <v>2010</v>
      </c>
      <c r="C10" s="263">
        <v>24.500473000000003</v>
      </c>
      <c r="D10" s="263">
        <v>39.878024000000003</v>
      </c>
      <c r="E10" s="263">
        <v>12.917922000000001</v>
      </c>
      <c r="F10" s="262">
        <f>SUM(C10:E10)</f>
        <v>77.296419000000014</v>
      </c>
      <c r="G10" s="264">
        <v>108.610021383</v>
      </c>
      <c r="H10" s="264">
        <v>63.103072372</v>
      </c>
      <c r="I10" s="264">
        <v>59.249350634000002</v>
      </c>
      <c r="J10" s="264">
        <f>SUM(G10:I10)</f>
        <v>230.96244438899998</v>
      </c>
    </row>
    <row r="11" spans="2:11" ht="15" customHeight="1" x14ac:dyDescent="0.25">
      <c r="B11" s="77">
        <v>2011</v>
      </c>
      <c r="C11" s="259">
        <v>25.292234000000001</v>
      </c>
      <c r="D11" s="259">
        <v>42.210606999999996</v>
      </c>
      <c r="E11" s="259">
        <v>13.519474000000001</v>
      </c>
      <c r="F11" s="260">
        <f t="shared" ref="F11:F49" si="0">SUM(C11:E11)</f>
        <v>81.022314999999992</v>
      </c>
      <c r="G11" s="261">
        <v>111.65653639999999</v>
      </c>
      <c r="H11" s="261">
        <v>67.18422142099999</v>
      </c>
      <c r="I11" s="261">
        <v>63.635447637000006</v>
      </c>
      <c r="J11" s="261">
        <f t="shared" ref="J11:J49" si="1">SUM(G11:I11)</f>
        <v>242.47620545799998</v>
      </c>
    </row>
    <row r="12" spans="2:11" ht="15" customHeight="1" x14ac:dyDescent="0.25">
      <c r="B12" s="75">
        <v>2012</v>
      </c>
      <c r="C12" s="263">
        <v>24.770244999999999</v>
      </c>
      <c r="D12" s="263">
        <v>44.100568000000003</v>
      </c>
      <c r="E12" s="263">
        <v>14.04434</v>
      </c>
      <c r="F12" s="262">
        <f t="shared" si="0"/>
        <v>82.915153000000004</v>
      </c>
      <c r="G12" s="264">
        <v>107.89174555700001</v>
      </c>
      <c r="H12" s="264">
        <v>70.312664773999998</v>
      </c>
      <c r="I12" s="264">
        <v>66.360956497999993</v>
      </c>
      <c r="J12" s="264">
        <f t="shared" si="1"/>
        <v>244.56536682900003</v>
      </c>
    </row>
    <row r="13" spans="2:11" ht="15" customHeight="1" x14ac:dyDescent="0.25">
      <c r="B13" s="77">
        <v>2013</v>
      </c>
      <c r="C13" s="259">
        <v>24.815636999999999</v>
      </c>
      <c r="D13" s="259">
        <v>45.871947999999996</v>
      </c>
      <c r="E13" s="259">
        <v>14.375553</v>
      </c>
      <c r="F13" s="260">
        <f t="shared" si="0"/>
        <v>85.063137999999995</v>
      </c>
      <c r="G13" s="261">
        <v>107.01900346000001</v>
      </c>
      <c r="H13" s="261">
        <v>74.621141547000008</v>
      </c>
      <c r="I13" s="261">
        <v>68.623366059000006</v>
      </c>
      <c r="J13" s="261">
        <f t="shared" si="1"/>
        <v>250.26351106600001</v>
      </c>
    </row>
    <row r="14" spans="2:11" ht="15" customHeight="1" x14ac:dyDescent="0.25">
      <c r="B14" s="75">
        <v>2014</v>
      </c>
      <c r="C14" s="263">
        <v>24.963491000000001</v>
      </c>
      <c r="D14" s="263">
        <v>49.075535000000002</v>
      </c>
      <c r="E14" s="263">
        <v>13.959796000000001</v>
      </c>
      <c r="F14" s="262">
        <f t="shared" si="0"/>
        <v>87.998822000000004</v>
      </c>
      <c r="G14" s="264">
        <v>107.862381977</v>
      </c>
      <c r="H14" s="264">
        <v>80.294391216000008</v>
      </c>
      <c r="I14" s="264">
        <v>68.536474971000004</v>
      </c>
      <c r="J14" s="264">
        <f t="shared" si="1"/>
        <v>256.69324816400001</v>
      </c>
    </row>
    <row r="15" spans="2:11" ht="15" customHeight="1" x14ac:dyDescent="0.25">
      <c r="B15" s="77">
        <v>2015</v>
      </c>
      <c r="C15" s="259">
        <v>24.634522</v>
      </c>
      <c r="D15" s="259">
        <v>51.618341999999998</v>
      </c>
      <c r="E15" s="259">
        <v>13.966248999999999</v>
      </c>
      <c r="F15" s="260">
        <f t="shared" si="0"/>
        <v>90.219113000000007</v>
      </c>
      <c r="G15" s="261">
        <v>106.818573206</v>
      </c>
      <c r="H15" s="261">
        <v>83.202442458999997</v>
      </c>
      <c r="I15" s="261">
        <v>70.946505017999996</v>
      </c>
      <c r="J15" s="261">
        <f t="shared" si="1"/>
        <v>260.96752068299998</v>
      </c>
    </row>
    <row r="16" spans="2:11" ht="15" customHeight="1" x14ac:dyDescent="0.25">
      <c r="B16" s="75">
        <v>2016</v>
      </c>
      <c r="C16" s="263">
        <v>24.383898000000002</v>
      </c>
      <c r="D16" s="263">
        <v>55.009850000000007</v>
      </c>
      <c r="E16" s="263">
        <v>14.045412000000001</v>
      </c>
      <c r="F16" s="262">
        <f t="shared" si="0"/>
        <v>93.439160000000015</v>
      </c>
      <c r="G16" s="264">
        <v>104.62154883299999</v>
      </c>
      <c r="H16" s="264">
        <v>87.458586779000001</v>
      </c>
      <c r="I16" s="264">
        <v>72.702091624999994</v>
      </c>
      <c r="J16" s="264">
        <f t="shared" si="1"/>
        <v>264.78222723699997</v>
      </c>
    </row>
    <row r="17" spans="2:15" ht="15" customHeight="1" x14ac:dyDescent="0.25">
      <c r="B17" s="77">
        <v>2017</v>
      </c>
      <c r="C17" s="259">
        <v>24.842496999999998</v>
      </c>
      <c r="D17" s="259">
        <v>58.151896999999998</v>
      </c>
      <c r="E17" s="259">
        <v>13.934381999999999</v>
      </c>
      <c r="F17" s="260">
        <f t="shared" si="0"/>
        <v>96.928775999999999</v>
      </c>
      <c r="G17" s="95">
        <v>106.27265865</v>
      </c>
      <c r="H17" s="261">
        <v>90.123460317999999</v>
      </c>
      <c r="I17" s="95">
        <v>74.871465827000009</v>
      </c>
      <c r="J17" s="261">
        <f t="shared" si="1"/>
        <v>271.267584795</v>
      </c>
    </row>
    <row r="18" spans="2:15" ht="15" customHeight="1" x14ac:dyDescent="0.25">
      <c r="B18" s="75">
        <v>2018</v>
      </c>
      <c r="C18" s="263">
        <v>26.047359</v>
      </c>
      <c r="D18" s="263">
        <v>60.240975000000006</v>
      </c>
      <c r="E18" s="97">
        <v>13.326002000000001</v>
      </c>
      <c r="F18" s="262">
        <f t="shared" si="0"/>
        <v>99.614336000000009</v>
      </c>
      <c r="G18" s="97">
        <v>111.976704074</v>
      </c>
      <c r="H18" s="264">
        <v>93.806471543000001</v>
      </c>
      <c r="I18" s="97">
        <v>75.136390698</v>
      </c>
      <c r="J18" s="264">
        <f t="shared" si="1"/>
        <v>280.919566315</v>
      </c>
    </row>
    <row r="19" spans="2:15" ht="15" customHeight="1" x14ac:dyDescent="0.25">
      <c r="B19" s="77">
        <v>2019</v>
      </c>
      <c r="C19" s="259">
        <v>27.861117999999998</v>
      </c>
      <c r="D19" s="259">
        <v>62.699812999999999</v>
      </c>
      <c r="E19" s="95">
        <v>13.212702</v>
      </c>
      <c r="F19" s="260">
        <f t="shared" si="0"/>
        <v>103.77363299999999</v>
      </c>
      <c r="G19" s="95">
        <v>120.65009557200001</v>
      </c>
      <c r="H19" s="261">
        <v>95.936548854999998</v>
      </c>
      <c r="I19" s="95">
        <v>75.424920211</v>
      </c>
      <c r="J19" s="261">
        <f t="shared" si="1"/>
        <v>292.01156463799998</v>
      </c>
    </row>
    <row r="20" spans="2:15" ht="15" customHeight="1" x14ac:dyDescent="0.25">
      <c r="B20" s="346">
        <v>2020</v>
      </c>
      <c r="C20" s="372">
        <v>10.835388</v>
      </c>
      <c r="D20" s="372">
        <v>32.145052999999997</v>
      </c>
      <c r="E20" s="350">
        <v>5.5686279999999995</v>
      </c>
      <c r="F20" s="373">
        <f t="shared" si="0"/>
        <v>48.549068999999996</v>
      </c>
      <c r="G20" s="350">
        <v>48.132923529000003</v>
      </c>
      <c r="H20" s="378">
        <v>49.051855384</v>
      </c>
      <c r="I20" s="350">
        <v>31.373887279999998</v>
      </c>
      <c r="J20" s="378">
        <f t="shared" si="1"/>
        <v>128.55866619299999</v>
      </c>
    </row>
    <row r="21" spans="2:15" ht="15" customHeight="1" x14ac:dyDescent="0.25">
      <c r="B21" s="77">
        <v>2021</v>
      </c>
      <c r="C21" s="259">
        <v>5.7350699999999994</v>
      </c>
      <c r="D21" s="259">
        <v>42.746118000000003</v>
      </c>
      <c r="E21" s="95">
        <v>0.76562399999999997</v>
      </c>
      <c r="F21" s="260">
        <f t="shared" si="0"/>
        <v>49.246812000000006</v>
      </c>
      <c r="G21" s="95">
        <v>27.274784535999999</v>
      </c>
      <c r="H21" s="261">
        <v>59.85607624</v>
      </c>
      <c r="I21" s="95">
        <v>4.4471479719999998</v>
      </c>
      <c r="J21" s="261">
        <f t="shared" si="1"/>
        <v>91.578008747999988</v>
      </c>
    </row>
    <row r="22" spans="2:15" ht="15" customHeight="1" x14ac:dyDescent="0.25">
      <c r="B22" s="75" t="s">
        <v>135</v>
      </c>
      <c r="C22" s="263">
        <v>22.554822999999999</v>
      </c>
      <c r="D22" s="263">
        <v>65.503621999999993</v>
      </c>
      <c r="E22" s="97">
        <v>2.5633129999999995</v>
      </c>
      <c r="F22" s="262">
        <f t="shared" si="0"/>
        <v>90.621757999999986</v>
      </c>
      <c r="G22" s="97">
        <v>100.10500696499999</v>
      </c>
      <c r="H22" s="264">
        <v>97.663637197</v>
      </c>
      <c r="I22" s="97">
        <v>14.956727070999998</v>
      </c>
      <c r="J22" s="264">
        <f t="shared" si="1"/>
        <v>212.72537123299998</v>
      </c>
    </row>
    <row r="23" spans="2:15" ht="10.35" customHeight="1" x14ac:dyDescent="0.25">
      <c r="B23" s="78"/>
      <c r="C23" s="265"/>
      <c r="D23" s="265"/>
      <c r="E23" s="265"/>
      <c r="F23" s="266"/>
      <c r="G23" s="267"/>
      <c r="H23" s="267"/>
      <c r="I23" s="267"/>
      <c r="J23" s="267"/>
    </row>
    <row r="24" spans="2:15" ht="15" customHeight="1" x14ac:dyDescent="0.25">
      <c r="B24" s="72" t="s">
        <v>4</v>
      </c>
      <c r="C24" s="263"/>
      <c r="D24" s="263"/>
      <c r="E24" s="263"/>
      <c r="F24" s="262"/>
      <c r="G24" s="264"/>
      <c r="H24" s="264"/>
      <c r="I24" s="264"/>
      <c r="J24" s="264"/>
    </row>
    <row r="25" spans="2:15" ht="15" customHeight="1" x14ac:dyDescent="0.25">
      <c r="B25" s="77">
        <v>2023</v>
      </c>
      <c r="C25" s="259">
        <v>29.108965597133395</v>
      </c>
      <c r="D25" s="259">
        <v>65.850667138260874</v>
      </c>
      <c r="E25" s="95">
        <v>6.8602343974926816</v>
      </c>
      <c r="F25" s="260">
        <f t="shared" si="0"/>
        <v>101.81986713288694</v>
      </c>
      <c r="G25" s="95">
        <v>127.95024665073541</v>
      </c>
      <c r="H25" s="261">
        <v>98.423419271620176</v>
      </c>
      <c r="I25" s="95">
        <v>40.953747185874654</v>
      </c>
      <c r="J25" s="261">
        <f t="shared" si="1"/>
        <v>267.32741310823025</v>
      </c>
      <c r="K25" s="388"/>
      <c r="L25" s="388"/>
      <c r="M25" s="388"/>
      <c r="N25" s="388"/>
      <c r="O25" s="388"/>
    </row>
    <row r="26" spans="2:15" ht="15" customHeight="1" x14ac:dyDescent="0.25">
      <c r="B26" s="75">
        <v>2024</v>
      </c>
      <c r="C26" s="263">
        <v>31.519808211411817</v>
      </c>
      <c r="D26" s="263">
        <v>66.63451069309852</v>
      </c>
      <c r="E26" s="97">
        <v>11.49322555148674</v>
      </c>
      <c r="F26" s="262">
        <f t="shared" si="0"/>
        <v>109.64754445599708</v>
      </c>
      <c r="G26" s="97">
        <v>140.84021052185946</v>
      </c>
      <c r="H26" s="264">
        <v>102.27645672554539</v>
      </c>
      <c r="I26" s="97">
        <v>69.406755415505174</v>
      </c>
      <c r="J26" s="264">
        <f t="shared" si="1"/>
        <v>312.52342266291004</v>
      </c>
      <c r="K26" s="388"/>
      <c r="L26" s="388"/>
      <c r="M26" s="388"/>
      <c r="N26" s="388"/>
      <c r="O26" s="388"/>
    </row>
    <row r="27" spans="2:15" ht="10.35" customHeight="1" x14ac:dyDescent="0.25">
      <c r="B27" s="75"/>
      <c r="C27" s="263"/>
      <c r="D27" s="263"/>
      <c r="E27" s="97"/>
      <c r="F27" s="262"/>
      <c r="G27" s="97"/>
      <c r="H27" s="264"/>
      <c r="I27" s="97"/>
      <c r="J27" s="264"/>
      <c r="K27" s="388"/>
      <c r="L27" s="388"/>
      <c r="M27" s="388"/>
      <c r="N27" s="388"/>
      <c r="O27" s="388"/>
    </row>
    <row r="28" spans="2:15" ht="15" customHeight="1" x14ac:dyDescent="0.25">
      <c r="B28" s="77">
        <v>2025</v>
      </c>
      <c r="C28" s="259">
        <v>32.841310623054177</v>
      </c>
      <c r="D28" s="259">
        <v>68.53690228847897</v>
      </c>
      <c r="E28" s="95">
        <v>12.231543743073233</v>
      </c>
      <c r="F28" s="260">
        <f t="shared" si="0"/>
        <v>113.60975665460639</v>
      </c>
      <c r="G28" s="95">
        <v>148.78720221500018</v>
      </c>
      <c r="H28" s="261">
        <v>106.51683189824708</v>
      </c>
      <c r="I28" s="95">
        <v>73.990976607947218</v>
      </c>
      <c r="J28" s="261">
        <f t="shared" si="1"/>
        <v>329.2950107211945</v>
      </c>
      <c r="K28" s="388"/>
      <c r="L28" s="388"/>
      <c r="M28" s="388"/>
      <c r="N28" s="388"/>
      <c r="O28" s="388"/>
    </row>
    <row r="29" spans="2:15" ht="15" customHeight="1" x14ac:dyDescent="0.25">
      <c r="B29" s="75">
        <v>2026</v>
      </c>
      <c r="C29" s="263">
        <v>33.414155605358658</v>
      </c>
      <c r="D29" s="263">
        <v>71.053096308414979</v>
      </c>
      <c r="E29" s="97">
        <v>12.524833419966841</v>
      </c>
      <c r="F29" s="262">
        <f t="shared" si="0"/>
        <v>116.99208533374048</v>
      </c>
      <c r="G29" s="97">
        <v>151.83661761593052</v>
      </c>
      <c r="H29" s="264">
        <v>110.76379582545864</v>
      </c>
      <c r="I29" s="97">
        <v>77.807540729265497</v>
      </c>
      <c r="J29" s="264">
        <f t="shared" si="1"/>
        <v>340.40795417065465</v>
      </c>
      <c r="K29" s="388"/>
      <c r="L29" s="388"/>
      <c r="M29" s="388"/>
      <c r="N29" s="388"/>
      <c r="O29" s="388"/>
    </row>
    <row r="30" spans="2:15" ht="15" customHeight="1" x14ac:dyDescent="0.25">
      <c r="B30" s="77">
        <v>2027</v>
      </c>
      <c r="C30" s="259">
        <v>33.952551233874864</v>
      </c>
      <c r="D30" s="259">
        <v>73.868525486667053</v>
      </c>
      <c r="E30" s="95">
        <v>12.821791462082532</v>
      </c>
      <c r="F30" s="260">
        <f t="shared" si="0"/>
        <v>120.64286818262445</v>
      </c>
      <c r="G30" s="95">
        <v>154.74598016088328</v>
      </c>
      <c r="H30" s="261">
        <v>115.4975855544966</v>
      </c>
      <c r="I30" s="95">
        <v>80.067251342654188</v>
      </c>
      <c r="J30" s="261">
        <f t="shared" si="1"/>
        <v>350.31081705803405</v>
      </c>
      <c r="K30" s="388"/>
      <c r="L30" s="388"/>
      <c r="M30" s="388"/>
      <c r="N30" s="388"/>
      <c r="O30" s="388"/>
    </row>
    <row r="31" spans="2:15" ht="15" customHeight="1" x14ac:dyDescent="0.25">
      <c r="B31" s="75">
        <v>2028</v>
      </c>
      <c r="C31" s="263">
        <v>34.47767034205696</v>
      </c>
      <c r="D31" s="263">
        <v>76.971147686904516</v>
      </c>
      <c r="E31" s="97">
        <v>13.125573203931477</v>
      </c>
      <c r="F31" s="262">
        <f t="shared" si="0"/>
        <v>124.57439123289296</v>
      </c>
      <c r="G31" s="97">
        <v>157.61074025207901</v>
      </c>
      <c r="H31" s="264">
        <v>120.70322379108779</v>
      </c>
      <c r="I31" s="97">
        <v>82.381878242607073</v>
      </c>
      <c r="J31" s="264">
        <f t="shared" si="1"/>
        <v>360.69584228577389</v>
      </c>
      <c r="K31" s="388"/>
      <c r="L31" s="388"/>
      <c r="M31" s="388"/>
      <c r="N31" s="388"/>
      <c r="O31" s="388"/>
    </row>
    <row r="32" spans="2:15" ht="15" customHeight="1" x14ac:dyDescent="0.25">
      <c r="B32" s="77">
        <v>2029</v>
      </c>
      <c r="C32" s="259">
        <v>35.004937302177723</v>
      </c>
      <c r="D32" s="259">
        <v>80.290008699332091</v>
      </c>
      <c r="E32" s="95">
        <v>13.432686665810618</v>
      </c>
      <c r="F32" s="260">
        <f t="shared" si="0"/>
        <v>128.72763266732042</v>
      </c>
      <c r="G32" s="95">
        <v>160.50114430630987</v>
      </c>
      <c r="H32" s="261">
        <v>126.268306135956</v>
      </c>
      <c r="I32" s="95">
        <v>84.832878805304006</v>
      </c>
      <c r="J32" s="261">
        <f t="shared" si="1"/>
        <v>371.60232924756986</v>
      </c>
      <c r="K32" s="388"/>
      <c r="L32" s="388"/>
      <c r="M32" s="388"/>
      <c r="N32" s="388"/>
      <c r="O32" s="388"/>
    </row>
    <row r="33" spans="2:15" ht="10.35" customHeight="1" x14ac:dyDescent="0.25">
      <c r="B33" s="78"/>
      <c r="C33" s="265"/>
      <c r="D33" s="265"/>
      <c r="E33" s="98"/>
      <c r="F33" s="266"/>
      <c r="G33" s="98"/>
      <c r="H33" s="267"/>
      <c r="I33" s="98"/>
      <c r="J33" s="267"/>
      <c r="K33" s="388"/>
      <c r="L33" s="388"/>
      <c r="M33" s="388"/>
      <c r="N33" s="388"/>
      <c r="O33" s="388"/>
    </row>
    <row r="34" spans="2:15" ht="15" customHeight="1" x14ac:dyDescent="0.25">
      <c r="B34" s="75">
        <v>2030</v>
      </c>
      <c r="C34" s="263">
        <v>35.572507276506414</v>
      </c>
      <c r="D34" s="263">
        <v>83.737765595606277</v>
      </c>
      <c r="E34" s="97">
        <v>13.74605833167835</v>
      </c>
      <c r="F34" s="262">
        <f t="shared" si="0"/>
        <v>133.05633120379105</v>
      </c>
      <c r="G34" s="97">
        <v>163.4297165164572</v>
      </c>
      <c r="H34" s="264">
        <v>132.06378541953492</v>
      </c>
      <c r="I34" s="97">
        <v>87.340103734443971</v>
      </c>
      <c r="J34" s="264">
        <f t="shared" si="1"/>
        <v>382.8336056704361</v>
      </c>
      <c r="K34" s="388"/>
      <c r="L34" s="388"/>
      <c r="M34" s="388"/>
      <c r="N34" s="388"/>
      <c r="O34" s="388"/>
    </row>
    <row r="35" spans="2:15" ht="15" customHeight="1" x14ac:dyDescent="0.25">
      <c r="B35" s="77">
        <v>2031</v>
      </c>
      <c r="C35" s="259">
        <v>36.147743583482949</v>
      </c>
      <c r="D35" s="259">
        <v>87.261342956267285</v>
      </c>
      <c r="E35" s="95">
        <v>14.059264574324486</v>
      </c>
      <c r="F35" s="260">
        <f t="shared" si="0"/>
        <v>137.46835111407472</v>
      </c>
      <c r="G35" s="95">
        <v>166.40465265828379</v>
      </c>
      <c r="H35" s="261">
        <v>138.00346187073825</v>
      </c>
      <c r="I35" s="95">
        <v>89.428425813350131</v>
      </c>
      <c r="J35" s="261">
        <f t="shared" si="1"/>
        <v>393.83654034237219</v>
      </c>
      <c r="K35" s="388"/>
      <c r="L35" s="388"/>
      <c r="M35" s="388"/>
      <c r="N35" s="388"/>
      <c r="O35" s="388"/>
    </row>
    <row r="36" spans="2:15" ht="15" customHeight="1" x14ac:dyDescent="0.25">
      <c r="B36" s="75">
        <v>2032</v>
      </c>
      <c r="C36" s="263">
        <v>36.740317426043518</v>
      </c>
      <c r="D36" s="263">
        <v>90.873335345635155</v>
      </c>
      <c r="E36" s="97">
        <v>14.384431850381928</v>
      </c>
      <c r="F36" s="262">
        <f t="shared" si="0"/>
        <v>141.99808462206059</v>
      </c>
      <c r="G36" s="97">
        <v>169.47080708392241</v>
      </c>
      <c r="H36" s="264">
        <v>144.10644093115258</v>
      </c>
      <c r="I36" s="97">
        <v>91.588252492754563</v>
      </c>
      <c r="J36" s="264">
        <f t="shared" si="1"/>
        <v>405.16550050782956</v>
      </c>
      <c r="K36" s="388"/>
      <c r="L36" s="388"/>
      <c r="M36" s="388"/>
      <c r="N36" s="388"/>
      <c r="O36" s="388"/>
    </row>
    <row r="37" spans="2:15" ht="15" customHeight="1" x14ac:dyDescent="0.25">
      <c r="B37" s="77">
        <v>2033</v>
      </c>
      <c r="C37" s="259">
        <v>37.393497317109649</v>
      </c>
      <c r="D37" s="259">
        <v>94.721149064164536</v>
      </c>
      <c r="E37" s="95">
        <v>14.716382882702234</v>
      </c>
      <c r="F37" s="260">
        <f t="shared" si="0"/>
        <v>146.8310292639764</v>
      </c>
      <c r="G37" s="95">
        <v>172.82867506909551</v>
      </c>
      <c r="H37" s="261">
        <v>150.3927152952144</v>
      </c>
      <c r="I37" s="95">
        <v>93.786175796528241</v>
      </c>
      <c r="J37" s="261">
        <f t="shared" si="1"/>
        <v>417.00756616083817</v>
      </c>
    </row>
    <row r="38" spans="2:15" ht="15" customHeight="1" x14ac:dyDescent="0.25">
      <c r="B38" s="75">
        <v>2034</v>
      </c>
      <c r="C38" s="263">
        <v>38.085936785390594</v>
      </c>
      <c r="D38" s="263">
        <v>98.685881355401676</v>
      </c>
      <c r="E38" s="97">
        <v>15.055552162541296</v>
      </c>
      <c r="F38" s="262">
        <f t="shared" si="0"/>
        <v>151.82737030333357</v>
      </c>
      <c r="G38" s="97">
        <v>176.20508398830503</v>
      </c>
      <c r="H38" s="264">
        <v>156.8779421747345</v>
      </c>
      <c r="I38" s="97">
        <v>96.024429047736419</v>
      </c>
      <c r="J38" s="264">
        <f t="shared" si="1"/>
        <v>429.10745521077598</v>
      </c>
    </row>
    <row r="39" spans="2:15" ht="10.35" customHeight="1" x14ac:dyDescent="0.25">
      <c r="B39" s="75"/>
      <c r="C39" s="263"/>
      <c r="D39" s="263"/>
      <c r="E39" s="97"/>
      <c r="F39" s="262"/>
      <c r="G39" s="97"/>
      <c r="H39" s="264"/>
      <c r="I39" s="97"/>
      <c r="J39" s="264"/>
    </row>
    <row r="40" spans="2:15" ht="15" customHeight="1" x14ac:dyDescent="0.25">
      <c r="B40" s="77">
        <v>2035</v>
      </c>
      <c r="C40" s="259">
        <v>38.786054370101084</v>
      </c>
      <c r="D40" s="259">
        <v>102.73494093509727</v>
      </c>
      <c r="E40" s="95">
        <v>15.407645517647122</v>
      </c>
      <c r="F40" s="260">
        <f t="shared" si="0"/>
        <v>156.92864082284549</v>
      </c>
      <c r="G40" s="95">
        <v>179.62363132553119</v>
      </c>
      <c r="H40" s="261">
        <v>163.51722870077873</v>
      </c>
      <c r="I40" s="95">
        <v>98.338872269347121</v>
      </c>
      <c r="J40" s="261">
        <f t="shared" si="1"/>
        <v>441.47973229565707</v>
      </c>
    </row>
    <row r="41" spans="2:15" ht="15" customHeight="1" x14ac:dyDescent="0.25">
      <c r="B41" s="75">
        <v>2036</v>
      </c>
      <c r="C41" s="263">
        <v>39.525250753219929</v>
      </c>
      <c r="D41" s="263">
        <v>106.90481056934539</v>
      </c>
      <c r="E41" s="97">
        <v>15.768101873980356</v>
      </c>
      <c r="F41" s="262">
        <f t="shared" si="0"/>
        <v>162.19816319654566</v>
      </c>
      <c r="G41" s="97">
        <v>183.22999990154386</v>
      </c>
      <c r="H41" s="264">
        <v>170.36367507628702</v>
      </c>
      <c r="I41" s="97">
        <v>100.69985870015077</v>
      </c>
      <c r="J41" s="264">
        <f t="shared" si="1"/>
        <v>454.29353367798171</v>
      </c>
    </row>
    <row r="42" spans="2:15" ht="15" customHeight="1" x14ac:dyDescent="0.25">
      <c r="B42" s="77">
        <v>2037</v>
      </c>
      <c r="C42" s="259">
        <v>40.269228368049717</v>
      </c>
      <c r="D42" s="259">
        <v>111.15258419170222</v>
      </c>
      <c r="E42" s="95">
        <v>16.136733864952586</v>
      </c>
      <c r="F42" s="260">
        <f t="shared" si="0"/>
        <v>167.55854642470453</v>
      </c>
      <c r="G42" s="95">
        <v>186.86558844971313</v>
      </c>
      <c r="H42" s="261">
        <v>177.34344867506979</v>
      </c>
      <c r="I42" s="95">
        <v>103.10558090542746</v>
      </c>
      <c r="J42" s="261">
        <f t="shared" si="1"/>
        <v>467.3146180302104</v>
      </c>
    </row>
    <row r="43" spans="2:15" ht="15" customHeight="1" x14ac:dyDescent="0.25">
      <c r="B43" s="75">
        <v>2038</v>
      </c>
      <c r="C43" s="263">
        <v>41.014723118960653</v>
      </c>
      <c r="D43" s="263">
        <v>115.49094316522884</v>
      </c>
      <c r="E43" s="97">
        <v>16.512562328090219</v>
      </c>
      <c r="F43" s="262">
        <f t="shared" si="0"/>
        <v>173.0182286122797</v>
      </c>
      <c r="G43" s="97">
        <v>190.51531211321594</v>
      </c>
      <c r="H43" s="264">
        <v>184.47941608929014</v>
      </c>
      <c r="I43" s="97">
        <v>105.5491377785237</v>
      </c>
      <c r="J43" s="264">
        <f t="shared" si="1"/>
        <v>480.54386598102974</v>
      </c>
    </row>
    <row r="44" spans="2:15" ht="15" customHeight="1" x14ac:dyDescent="0.25">
      <c r="B44" s="77">
        <v>2039</v>
      </c>
      <c r="C44" s="259">
        <v>41.755893571984579</v>
      </c>
      <c r="D44" s="259">
        <v>119.93001725037881</v>
      </c>
      <c r="E44" s="95">
        <v>16.88777347319521</v>
      </c>
      <c r="F44" s="260">
        <f t="shared" si="0"/>
        <v>178.57368429555859</v>
      </c>
      <c r="G44" s="95">
        <v>194.15204170543461</v>
      </c>
      <c r="H44" s="261">
        <v>191.78928669803273</v>
      </c>
      <c r="I44" s="95">
        <v>107.97989074296049</v>
      </c>
      <c r="J44" s="261">
        <f t="shared" si="1"/>
        <v>493.9212191464278</v>
      </c>
    </row>
    <row r="45" spans="2:15" ht="10.35" customHeight="1" x14ac:dyDescent="0.25">
      <c r="B45" s="78"/>
      <c r="C45" s="265"/>
      <c r="D45" s="265"/>
      <c r="E45" s="98"/>
      <c r="F45" s="266"/>
      <c r="G45" s="98"/>
      <c r="H45" s="267"/>
      <c r="I45" s="98"/>
      <c r="J45" s="267"/>
    </row>
    <row r="46" spans="2:15" ht="15" customHeight="1" x14ac:dyDescent="0.25">
      <c r="B46" s="75">
        <v>2040</v>
      </c>
      <c r="C46" s="263">
        <v>42.531478323390033</v>
      </c>
      <c r="D46" s="263">
        <v>124.48147888754713</v>
      </c>
      <c r="E46" s="97">
        <v>17.274920249674643</v>
      </c>
      <c r="F46" s="262">
        <f t="shared" si="0"/>
        <v>184.28787746061178</v>
      </c>
      <c r="G46" s="97">
        <v>197.95603014314767</v>
      </c>
      <c r="H46" s="264">
        <v>199.2887825111234</v>
      </c>
      <c r="I46" s="97">
        <v>110.47738607548102</v>
      </c>
      <c r="J46" s="264">
        <f t="shared" si="1"/>
        <v>507.72219872975211</v>
      </c>
    </row>
    <row r="47" spans="2:15" ht="15" customHeight="1" x14ac:dyDescent="0.25">
      <c r="B47" s="77">
        <v>2041</v>
      </c>
      <c r="C47" s="259">
        <v>43.306075499264537</v>
      </c>
      <c r="D47" s="259">
        <v>129.09961917618963</v>
      </c>
      <c r="E47" s="95">
        <v>17.662776224739769</v>
      </c>
      <c r="F47" s="260">
        <f t="shared" si="0"/>
        <v>190.06847090019394</v>
      </c>
      <c r="G47" s="95">
        <v>201.76283129527417</v>
      </c>
      <c r="H47" s="261">
        <v>206.90789984602841</v>
      </c>
      <c r="I47" s="95">
        <v>112.98041249433788</v>
      </c>
      <c r="J47" s="261">
        <f t="shared" si="1"/>
        <v>521.65114363564044</v>
      </c>
    </row>
    <row r="48" spans="2:15" ht="15" customHeight="1" x14ac:dyDescent="0.25">
      <c r="B48" s="75">
        <v>2042</v>
      </c>
      <c r="C48" s="263">
        <v>44.089370500670796</v>
      </c>
      <c r="D48" s="263">
        <v>133.80476285501143</v>
      </c>
      <c r="E48" s="97">
        <v>18.064454348114467</v>
      </c>
      <c r="F48" s="262">
        <f t="shared" si="0"/>
        <v>195.9585877037967</v>
      </c>
      <c r="G48" s="97">
        <v>205.61761175092269</v>
      </c>
      <c r="H48" s="264">
        <v>214.67896603438646</v>
      </c>
      <c r="I48" s="97">
        <v>115.57286712247468</v>
      </c>
      <c r="J48" s="264">
        <f t="shared" si="1"/>
        <v>535.86944490778387</v>
      </c>
    </row>
    <row r="49" spans="2:10" ht="15" customHeight="1" x14ac:dyDescent="0.25">
      <c r="B49" s="77">
        <v>2043</v>
      </c>
      <c r="C49" s="259">
        <v>44.871646221520102</v>
      </c>
      <c r="D49" s="259">
        <v>138.58201314421044</v>
      </c>
      <c r="E49" s="95">
        <v>18.47690625252423</v>
      </c>
      <c r="F49" s="260">
        <f t="shared" si="0"/>
        <v>201.93056561825478</v>
      </c>
      <c r="G49" s="95">
        <v>209.47514167824559</v>
      </c>
      <c r="H49" s="261">
        <v>222.57803495781005</v>
      </c>
      <c r="I49" s="95">
        <v>118.23529655555706</v>
      </c>
      <c r="J49" s="261">
        <f t="shared" si="1"/>
        <v>550.28847319161264</v>
      </c>
    </row>
    <row r="50" spans="2:10" ht="10.35" customHeight="1" x14ac:dyDescent="0.25">
      <c r="B50" s="78"/>
      <c r="C50" s="103"/>
      <c r="D50" s="103"/>
      <c r="E50" s="76"/>
      <c r="F50" s="76"/>
      <c r="G50" s="102"/>
      <c r="H50" s="103"/>
      <c r="I50" s="76"/>
      <c r="J50" s="76"/>
    </row>
    <row r="51" spans="2:10" ht="15" customHeight="1" x14ac:dyDescent="0.25">
      <c r="B51" s="287" t="s">
        <v>5</v>
      </c>
      <c r="C51" s="94"/>
      <c r="D51" s="94"/>
      <c r="E51" s="74"/>
      <c r="F51" s="74"/>
      <c r="G51" s="104"/>
      <c r="H51" s="94"/>
      <c r="I51" s="74"/>
      <c r="J51" s="74"/>
    </row>
    <row r="52" spans="2:10" ht="15" customHeight="1" x14ac:dyDescent="0.25">
      <c r="B52" s="75" t="s">
        <v>139</v>
      </c>
      <c r="C52" s="79">
        <f>RATE(2022-2010,,-C10,C22)</f>
        <v>-6.8715736994579817E-3</v>
      </c>
      <c r="D52" s="79">
        <f t="shared" ref="D52:I52" si="2">RATE(2022-2010,,-D10,D22)</f>
        <v>4.2223769525756225E-2</v>
      </c>
      <c r="E52" s="79">
        <f t="shared" si="2"/>
        <v>-0.12608857884497585</v>
      </c>
      <c r="F52" s="79">
        <f t="shared" si="2"/>
        <v>1.3342114683622959E-2</v>
      </c>
      <c r="G52" s="79">
        <f t="shared" si="2"/>
        <v>-6.7722953162974728E-3</v>
      </c>
      <c r="H52" s="79">
        <f t="shared" si="2"/>
        <v>3.7067121268458278E-2</v>
      </c>
      <c r="I52" s="79">
        <f t="shared" si="2"/>
        <v>-0.10838079477401671</v>
      </c>
      <c r="J52" s="79">
        <f>RATE(2022-2010,,-J10,J22)</f>
        <v>-6.8309888339670288E-3</v>
      </c>
    </row>
    <row r="53" spans="2:10" ht="15" customHeight="1" x14ac:dyDescent="0.25">
      <c r="B53" s="77" t="s">
        <v>136</v>
      </c>
      <c r="C53" s="80">
        <f>RATE(2023-2022,,-C22,C25)</f>
        <v>0.29058718825385588</v>
      </c>
      <c r="D53" s="80">
        <f t="shared" ref="D53:J53" si="3">RATE(2023-2022,,-D22,D25)</f>
        <v>5.2981060842848164E-3</v>
      </c>
      <c r="E53" s="80">
        <f t="shared" si="3"/>
        <v>1.6763155328641814</v>
      </c>
      <c r="F53" s="80">
        <f t="shared" si="3"/>
        <v>0.1235697627151191</v>
      </c>
      <c r="G53" s="80">
        <f t="shared" si="3"/>
        <v>0.2781603091588718</v>
      </c>
      <c r="H53" s="80">
        <f t="shared" si="3"/>
        <v>7.7795799585836621E-3</v>
      </c>
      <c r="I53" s="80">
        <f t="shared" si="3"/>
        <v>1.7381489941927861</v>
      </c>
      <c r="J53" s="80">
        <f t="shared" si="3"/>
        <v>0.2566785595848094</v>
      </c>
    </row>
    <row r="54" spans="2:10" ht="15" customHeight="1" x14ac:dyDescent="0.25">
      <c r="B54" s="75" t="s">
        <v>137</v>
      </c>
      <c r="C54" s="81">
        <f>RATE(2033-2023,,-C25,C37)</f>
        <v>2.5361322053366456E-2</v>
      </c>
      <c r="D54" s="81">
        <f t="shared" ref="D54:J54" si="4">RATE(2033-2023,,-D25,D37)</f>
        <v>3.7023690580920275E-2</v>
      </c>
      <c r="E54" s="81">
        <f t="shared" si="4"/>
        <v>7.9310028540730243E-2</v>
      </c>
      <c r="F54" s="81">
        <f t="shared" si="4"/>
        <v>3.7286036661021774E-2</v>
      </c>
      <c r="G54" s="81">
        <f t="shared" si="4"/>
        <v>3.0522473645898267E-2</v>
      </c>
      <c r="H54" s="81">
        <f t="shared" si="4"/>
        <v>4.330871507804239E-2</v>
      </c>
      <c r="I54" s="81">
        <f t="shared" si="4"/>
        <v>8.6386895365639801E-2</v>
      </c>
      <c r="J54" s="81">
        <f t="shared" si="4"/>
        <v>4.5466313860079779E-2</v>
      </c>
    </row>
    <row r="55" spans="2:10" ht="15" customHeight="1" x14ac:dyDescent="0.25">
      <c r="B55" s="77" t="s">
        <v>138</v>
      </c>
      <c r="C55" s="80">
        <f>RATE(2043-2023,,-C25,C49)</f>
        <v>2.1873793324127803E-2</v>
      </c>
      <c r="D55" s="80">
        <f t="shared" ref="D55:J55" si="5">RATE(2043-2023,,-D25,D49)</f>
        <v>3.7904355242217677E-2</v>
      </c>
      <c r="E55" s="80">
        <f t="shared" si="5"/>
        <v>5.078657375943068E-2</v>
      </c>
      <c r="F55" s="80">
        <f t="shared" si="5"/>
        <v>3.4828728186272785E-2</v>
      </c>
      <c r="G55" s="80">
        <f t="shared" si="5"/>
        <v>2.4954456916480561E-2</v>
      </c>
      <c r="H55" s="80">
        <f t="shared" si="5"/>
        <v>4.1643702969673055E-2</v>
      </c>
      <c r="I55" s="80">
        <f t="shared" si="5"/>
        <v>5.44419485468466E-2</v>
      </c>
      <c r="J55" s="80">
        <f t="shared" si="5"/>
        <v>3.675788249655159E-2</v>
      </c>
    </row>
    <row r="56" spans="2:10" ht="15" customHeight="1" x14ac:dyDescent="0.2">
      <c r="B56" s="44" t="s">
        <v>17</v>
      </c>
      <c r="C56" s="48"/>
      <c r="D56" s="48"/>
      <c r="E56" s="48"/>
      <c r="F56" s="48"/>
      <c r="G56" s="48"/>
      <c r="H56" s="48"/>
      <c r="I56" s="48"/>
      <c r="J56" s="48"/>
    </row>
    <row r="57" spans="2:10" ht="15" customHeight="1" x14ac:dyDescent="0.25">
      <c r="B57" s="65" t="s">
        <v>18</v>
      </c>
      <c r="C57" s="65"/>
      <c r="D57" s="65"/>
      <c r="E57" s="65"/>
      <c r="F57" s="65"/>
      <c r="G57" s="285"/>
      <c r="H57" s="285"/>
      <c r="I57" s="285"/>
      <c r="J57" s="39"/>
    </row>
    <row r="58" spans="2:10" ht="15" customHeight="1" x14ac:dyDescent="0.2"/>
  </sheetData>
  <printOptions horizontalCentered="1"/>
  <pageMargins left="0.7" right="0.7" top="0.75" bottom="0.75" header="0.3" footer="0.3"/>
  <pageSetup scale="77" orientation="portrait" cellComments="asDisplayed" r:id="rId1"/>
  <headerFooter alignWithMargins="0"/>
  <ignoredErrors>
    <ignoredError sqref="F25:F49 F10:F2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B1:Q59"/>
  <sheetViews>
    <sheetView showGridLines="0" zoomScale="70" zoomScaleNormal="70" workbookViewId="0">
      <pane ySplit="8" topLeftCell="A9" activePane="bottomLeft" state="frozen"/>
      <selection sqref="A1:XFD1048576"/>
      <selection pane="bottomLeft" activeCell="L1" sqref="L1"/>
    </sheetView>
  </sheetViews>
  <sheetFormatPr defaultColWidth="9.140625" defaultRowHeight="12.75" x14ac:dyDescent="0.2"/>
  <cols>
    <col min="1" max="1" width="9.140625" style="4"/>
    <col min="2" max="2" width="17.5703125" style="12" customWidth="1"/>
    <col min="3" max="3" width="14.5703125" style="12" customWidth="1"/>
    <col min="4" max="4" width="16.5703125" style="12" customWidth="1"/>
    <col min="5" max="5" width="14.5703125" style="12" customWidth="1"/>
    <col min="6" max="6" width="16.5703125" style="12" customWidth="1"/>
    <col min="7" max="7" width="14.5703125" style="12" customWidth="1"/>
    <col min="8" max="8" width="4.140625" style="12" customWidth="1"/>
    <col min="9" max="10" width="9.140625" style="12"/>
    <col min="11" max="16384" width="9.140625" style="4"/>
  </cols>
  <sheetData>
    <row r="1" spans="2:14" ht="18.75" x14ac:dyDescent="0.3">
      <c r="B1" s="31" t="s">
        <v>35</v>
      </c>
      <c r="C1" s="31"/>
      <c r="D1" s="31"/>
      <c r="E1" s="31"/>
      <c r="F1" s="31"/>
      <c r="G1" s="31"/>
    </row>
    <row r="2" spans="2:14" x14ac:dyDescent="0.2">
      <c r="B2" s="14"/>
      <c r="C2" s="14"/>
      <c r="D2" s="14"/>
      <c r="E2" s="14"/>
      <c r="F2" s="14"/>
      <c r="G2" s="14"/>
    </row>
    <row r="3" spans="2:14" ht="21" x14ac:dyDescent="0.35">
      <c r="B3" s="15" t="s">
        <v>36</v>
      </c>
      <c r="C3" s="15"/>
      <c r="D3" s="15"/>
      <c r="E3" s="15"/>
      <c r="F3" s="15"/>
      <c r="G3" s="15"/>
    </row>
    <row r="4" spans="2:14" ht="10.35" customHeight="1" x14ac:dyDescent="0.2">
      <c r="B4" s="14"/>
      <c r="C4" s="14"/>
      <c r="D4" s="14"/>
      <c r="E4" s="14"/>
      <c r="F4" s="14"/>
      <c r="G4" s="14"/>
    </row>
    <row r="5" spans="2:14" ht="24" customHeight="1" x14ac:dyDescent="0.35">
      <c r="B5" s="15" t="s">
        <v>37</v>
      </c>
      <c r="C5" s="15"/>
      <c r="D5" s="15"/>
      <c r="E5" s="15"/>
      <c r="F5" s="15"/>
      <c r="G5" s="15"/>
    </row>
    <row r="6" spans="2:14" ht="24" customHeight="1" x14ac:dyDescent="0.25">
      <c r="B6" s="221"/>
      <c r="C6" s="191"/>
      <c r="D6" s="191"/>
      <c r="E6" s="191"/>
      <c r="F6" s="189"/>
      <c r="G6" s="189"/>
      <c r="H6" s="189"/>
      <c r="I6" s="189"/>
      <c r="J6" s="189"/>
    </row>
    <row r="7" spans="2:14" ht="21.2" customHeight="1" x14ac:dyDescent="0.25">
      <c r="B7" s="192"/>
      <c r="C7" s="291" t="s">
        <v>38</v>
      </c>
      <c r="D7" s="290"/>
      <c r="E7" s="290"/>
      <c r="F7" s="290"/>
      <c r="G7" s="290"/>
      <c r="H7" s="189"/>
      <c r="I7" s="189"/>
      <c r="J7" s="189"/>
    </row>
    <row r="8" spans="2:14" ht="31.5" x14ac:dyDescent="0.25">
      <c r="B8" s="192" t="s">
        <v>6</v>
      </c>
      <c r="C8" s="111" t="s">
        <v>29</v>
      </c>
      <c r="D8" s="111" t="s">
        <v>30</v>
      </c>
      <c r="E8" s="111" t="s">
        <v>31</v>
      </c>
      <c r="F8" s="311" t="s">
        <v>39</v>
      </c>
      <c r="G8" s="312" t="s">
        <v>14</v>
      </c>
      <c r="H8" s="189"/>
      <c r="I8" s="189"/>
      <c r="J8" s="189"/>
    </row>
    <row r="9" spans="2:14" ht="15" customHeight="1" x14ac:dyDescent="0.25">
      <c r="B9" s="72" t="s">
        <v>0</v>
      </c>
      <c r="C9" s="93"/>
      <c r="D9" s="93"/>
      <c r="E9" s="94"/>
      <c r="F9" s="94"/>
      <c r="G9" s="94"/>
      <c r="H9" s="189"/>
      <c r="I9" s="189"/>
      <c r="J9" s="189"/>
    </row>
    <row r="10" spans="2:14" ht="15" customHeight="1" x14ac:dyDescent="0.25">
      <c r="B10" s="75">
        <v>2010</v>
      </c>
      <c r="C10" s="319">
        <v>55.921159000000003</v>
      </c>
      <c r="D10" s="320">
        <v>53.078634999999998</v>
      </c>
      <c r="E10" s="320">
        <v>27.002573999999999</v>
      </c>
      <c r="F10" s="320">
        <v>21.796513000000001</v>
      </c>
      <c r="G10" s="321">
        <v>157.79888099999999</v>
      </c>
      <c r="H10" s="189"/>
      <c r="I10" s="189"/>
      <c r="J10" s="189"/>
      <c r="K10" s="320"/>
      <c r="L10" s="320"/>
      <c r="M10" s="320"/>
      <c r="N10" s="321"/>
    </row>
    <row r="11" spans="2:14" ht="15" customHeight="1" x14ac:dyDescent="0.25">
      <c r="B11" s="77">
        <v>2011</v>
      </c>
      <c r="C11" s="316">
        <v>58.147455000000001</v>
      </c>
      <c r="D11" s="317">
        <v>57.151587999999997</v>
      </c>
      <c r="E11" s="317">
        <v>27.829450000000001</v>
      </c>
      <c r="F11" s="317">
        <v>22.507618000000001</v>
      </c>
      <c r="G11" s="318">
        <v>165.636111</v>
      </c>
      <c r="H11" s="189"/>
      <c r="I11" s="189"/>
      <c r="J11" s="189"/>
      <c r="K11" s="320"/>
      <c r="L11" s="320"/>
      <c r="M11" s="320"/>
      <c r="N11" s="321"/>
    </row>
    <row r="12" spans="2:14" ht="15" customHeight="1" x14ac:dyDescent="0.25">
      <c r="B12" s="75">
        <v>2012</v>
      </c>
      <c r="C12" s="319">
        <v>60.768783999999997</v>
      </c>
      <c r="D12" s="320">
        <v>61.161254999999997</v>
      </c>
      <c r="E12" s="320">
        <v>30.801074</v>
      </c>
      <c r="F12" s="320">
        <v>24.761505</v>
      </c>
      <c r="G12" s="321">
        <v>177.49261799999999</v>
      </c>
      <c r="H12" s="189"/>
      <c r="I12" s="189"/>
      <c r="J12" s="189"/>
      <c r="K12" s="320"/>
      <c r="L12" s="320"/>
      <c r="M12" s="320"/>
      <c r="N12" s="321"/>
    </row>
    <row r="13" spans="2:14" ht="15" customHeight="1" x14ac:dyDescent="0.25">
      <c r="B13" s="77">
        <v>2013</v>
      </c>
      <c r="C13" s="316">
        <v>62.734065999999999</v>
      </c>
      <c r="D13" s="317">
        <v>64.564732000000006</v>
      </c>
      <c r="E13" s="316">
        <v>32.280191000000002</v>
      </c>
      <c r="F13" s="317">
        <v>25.739799000000001</v>
      </c>
      <c r="G13" s="318">
        <v>185.31878800000001</v>
      </c>
      <c r="H13" s="189"/>
      <c r="I13" s="189"/>
      <c r="J13" s="189"/>
      <c r="K13" s="320"/>
      <c r="L13" s="319"/>
      <c r="M13" s="320"/>
      <c r="N13" s="321"/>
    </row>
    <row r="14" spans="2:14" ht="15" customHeight="1" x14ac:dyDescent="0.25">
      <c r="B14" s="75">
        <v>2014</v>
      </c>
      <c r="C14" s="319">
        <v>66.493054000000001</v>
      </c>
      <c r="D14" s="320">
        <v>69.466420999999997</v>
      </c>
      <c r="E14" s="319">
        <v>33.789219000000003</v>
      </c>
      <c r="F14" s="320">
        <v>25.948183</v>
      </c>
      <c r="G14" s="321">
        <v>195.696877</v>
      </c>
      <c r="H14" s="189"/>
      <c r="I14" s="189"/>
      <c r="J14" s="189"/>
      <c r="K14" s="320"/>
      <c r="L14" s="319"/>
      <c r="M14" s="320"/>
      <c r="N14" s="321"/>
    </row>
    <row r="15" spans="2:14" ht="15" customHeight="1" x14ac:dyDescent="0.25">
      <c r="B15" s="77">
        <v>2015</v>
      </c>
      <c r="C15" s="316">
        <v>70.166808000000003</v>
      </c>
      <c r="D15" s="317">
        <v>74.651409999999998</v>
      </c>
      <c r="E15" s="316">
        <v>36.011271999999998</v>
      </c>
      <c r="F15" s="317">
        <v>26.663484</v>
      </c>
      <c r="G15" s="318">
        <v>207.492974</v>
      </c>
      <c r="H15" s="189"/>
      <c r="I15" s="189"/>
      <c r="J15" s="189"/>
      <c r="K15" s="320"/>
      <c r="L15" s="319"/>
      <c r="M15" s="320"/>
      <c r="N15" s="321"/>
    </row>
    <row r="16" spans="2:14" ht="15" customHeight="1" x14ac:dyDescent="0.25">
      <c r="B16" s="75">
        <v>2016</v>
      </c>
      <c r="C16" s="319">
        <v>74.320069000000004</v>
      </c>
      <c r="D16" s="320">
        <v>78.481517999999994</v>
      </c>
      <c r="E16" s="319">
        <v>39.031131999999999</v>
      </c>
      <c r="F16" s="320">
        <v>27.504686</v>
      </c>
      <c r="G16" s="321">
        <v>219.33740499999999</v>
      </c>
      <c r="H16" s="189"/>
      <c r="I16" s="189"/>
      <c r="J16" s="189"/>
      <c r="K16" s="320"/>
      <c r="L16" s="319"/>
      <c r="M16" s="320"/>
      <c r="N16" s="321"/>
    </row>
    <row r="17" spans="2:17" ht="15" customHeight="1" x14ac:dyDescent="0.25">
      <c r="B17" s="77">
        <v>2017</v>
      </c>
      <c r="C17" s="316">
        <v>79.281588999999997</v>
      </c>
      <c r="D17" s="317">
        <v>82.338446000000005</v>
      </c>
      <c r="E17" s="316">
        <v>41.135181000000003</v>
      </c>
      <c r="F17" s="317">
        <v>29.042952</v>
      </c>
      <c r="G17" s="318">
        <v>231.798168</v>
      </c>
      <c r="H17" s="189"/>
      <c r="I17" s="189"/>
      <c r="J17" s="189"/>
      <c r="K17" s="320"/>
      <c r="L17" s="319"/>
      <c r="M17" s="320"/>
      <c r="N17" s="321"/>
    </row>
    <row r="18" spans="2:17" ht="15" customHeight="1" x14ac:dyDescent="0.25">
      <c r="B18" s="75">
        <v>2018</v>
      </c>
      <c r="C18" s="319">
        <v>84.905840999999995</v>
      </c>
      <c r="D18" s="320">
        <v>85.877652999999995</v>
      </c>
      <c r="E18" s="319">
        <v>42.464753000000002</v>
      </c>
      <c r="F18" s="320">
        <v>31.002876000000001</v>
      </c>
      <c r="G18" s="321">
        <v>244.25112300000001</v>
      </c>
      <c r="H18" s="189"/>
      <c r="I18" s="189"/>
      <c r="J18" s="189"/>
      <c r="K18" s="320"/>
      <c r="L18" s="319"/>
      <c r="M18" s="320"/>
      <c r="N18" s="321"/>
    </row>
    <row r="19" spans="2:17" ht="15" customHeight="1" x14ac:dyDescent="0.25">
      <c r="B19" s="77">
        <v>2019</v>
      </c>
      <c r="C19" s="316">
        <v>88.502149000000003</v>
      </c>
      <c r="D19" s="317">
        <v>88.720823999999993</v>
      </c>
      <c r="E19" s="316">
        <v>43.813893</v>
      </c>
      <c r="F19" s="317">
        <v>31.859100836447158</v>
      </c>
      <c r="G19" s="318">
        <v>252.89596683644714</v>
      </c>
      <c r="H19" s="189"/>
      <c r="I19" s="189"/>
      <c r="J19" s="189"/>
      <c r="K19" s="320"/>
      <c r="L19" s="319"/>
      <c r="M19" s="320"/>
      <c r="N19" s="321"/>
    </row>
    <row r="20" spans="2:17" ht="15" customHeight="1" x14ac:dyDescent="0.25">
      <c r="B20" s="346">
        <v>2020</v>
      </c>
      <c r="C20" s="370">
        <v>17.344139999999999</v>
      </c>
      <c r="D20" s="371">
        <v>33.416469999999997</v>
      </c>
      <c r="E20" s="370">
        <v>9.4622460000000004</v>
      </c>
      <c r="F20" s="371">
        <v>6.9636434705979164</v>
      </c>
      <c r="G20" s="379">
        <v>67.186499470597923</v>
      </c>
      <c r="H20" s="189"/>
      <c r="I20" s="189"/>
      <c r="J20" s="189"/>
      <c r="K20" s="320"/>
      <c r="L20" s="319"/>
      <c r="M20" s="320"/>
      <c r="N20" s="321"/>
    </row>
    <row r="21" spans="2:17" ht="15" customHeight="1" x14ac:dyDescent="0.25">
      <c r="B21" s="77">
        <v>2021</v>
      </c>
      <c r="C21" s="316">
        <v>24.106760000000001</v>
      </c>
      <c r="D21" s="317">
        <v>65.767836000000003</v>
      </c>
      <c r="E21" s="316">
        <v>4.3690040000000003</v>
      </c>
      <c r="F21" s="317">
        <v>4.7997912918815642</v>
      </c>
      <c r="G21" s="318">
        <v>99.043391291881562</v>
      </c>
      <c r="H21" s="189"/>
      <c r="I21" s="189"/>
      <c r="J21" s="189"/>
      <c r="K21" s="320"/>
      <c r="L21" s="319"/>
      <c r="M21" s="320"/>
      <c r="N21" s="321"/>
    </row>
    <row r="22" spans="2:17" ht="15" customHeight="1" x14ac:dyDescent="0.25">
      <c r="B22" s="75" t="s">
        <v>135</v>
      </c>
      <c r="C22" s="319">
        <v>71.404218</v>
      </c>
      <c r="D22" s="320">
        <v>88.001678999999996</v>
      </c>
      <c r="E22" s="319">
        <v>15.252962</v>
      </c>
      <c r="F22" s="320">
        <v>20.788149748972963</v>
      </c>
      <c r="G22" s="321">
        <v>195.44700874897296</v>
      </c>
      <c r="H22" s="189"/>
      <c r="I22" s="189"/>
      <c r="J22" s="189"/>
    </row>
    <row r="23" spans="2:17" ht="10.35" customHeight="1" x14ac:dyDescent="0.25">
      <c r="B23" s="78"/>
      <c r="C23" s="322"/>
      <c r="D23" s="323"/>
      <c r="E23" s="323"/>
      <c r="F23" s="324"/>
      <c r="G23" s="324"/>
      <c r="H23" s="189"/>
      <c r="I23" s="189"/>
      <c r="J23" s="189"/>
    </row>
    <row r="24" spans="2:17" ht="15" customHeight="1" x14ac:dyDescent="0.25">
      <c r="B24" s="72" t="s">
        <v>4</v>
      </c>
      <c r="C24" s="319"/>
      <c r="D24" s="320"/>
      <c r="E24" s="325"/>
      <c r="F24" s="326"/>
      <c r="G24" s="321"/>
      <c r="H24" s="189"/>
      <c r="I24" s="189"/>
      <c r="J24" s="189"/>
    </row>
    <row r="25" spans="2:17" ht="15" customHeight="1" x14ac:dyDescent="0.25">
      <c r="B25" s="77">
        <v>2023</v>
      </c>
      <c r="C25" s="316">
        <v>92.465995460532994</v>
      </c>
      <c r="D25" s="317">
        <v>95.011097468224207</v>
      </c>
      <c r="E25" s="316">
        <v>22.748834859566486</v>
      </c>
      <c r="F25" s="317">
        <v>31.278291178732228</v>
      </c>
      <c r="G25" s="318">
        <v>241.50421896705589</v>
      </c>
      <c r="H25" s="189"/>
      <c r="I25" s="189"/>
      <c r="J25" s="189"/>
      <c r="K25" s="390"/>
      <c r="L25" s="390"/>
      <c r="M25" s="390"/>
      <c r="N25" s="390"/>
      <c r="O25" s="390"/>
      <c r="P25" s="390"/>
      <c r="Q25" s="390"/>
    </row>
    <row r="26" spans="2:17" ht="15" customHeight="1" x14ac:dyDescent="0.25">
      <c r="B26" s="75">
        <v>2024</v>
      </c>
      <c r="C26" s="319">
        <v>96.646308198225668</v>
      </c>
      <c r="D26" s="320">
        <v>97.179795872657877</v>
      </c>
      <c r="E26" s="319">
        <v>38.112034505713218</v>
      </c>
      <c r="F26" s="320">
        <v>34.614738744116167</v>
      </c>
      <c r="G26" s="321">
        <v>266.55287732071292</v>
      </c>
      <c r="H26" s="189"/>
      <c r="I26" s="189"/>
      <c r="J26" s="189"/>
      <c r="K26" s="390"/>
      <c r="L26" s="390"/>
      <c r="M26" s="390"/>
      <c r="N26" s="390"/>
      <c r="O26" s="390"/>
      <c r="P26" s="390"/>
      <c r="Q26" s="390"/>
    </row>
    <row r="27" spans="2:17" ht="10.35" customHeight="1" x14ac:dyDescent="0.25">
      <c r="B27" s="75"/>
      <c r="C27" s="319"/>
      <c r="D27" s="320"/>
      <c r="E27" s="319"/>
      <c r="F27" s="320"/>
      <c r="G27" s="321"/>
      <c r="H27" s="189"/>
      <c r="I27" s="189"/>
      <c r="J27" s="189"/>
      <c r="K27" s="390"/>
      <c r="L27" s="390"/>
      <c r="M27" s="390"/>
      <c r="N27" s="390"/>
      <c r="O27" s="390"/>
      <c r="P27" s="390"/>
      <c r="Q27" s="390"/>
    </row>
    <row r="28" spans="2:17" ht="15" customHeight="1" x14ac:dyDescent="0.25">
      <c r="B28" s="77">
        <v>2025</v>
      </c>
      <c r="C28" s="316">
        <v>100.73872966287415</v>
      </c>
      <c r="D28" s="317">
        <v>100.39622177095004</v>
      </c>
      <c r="E28" s="316">
        <v>40.560329657312344</v>
      </c>
      <c r="F28" s="317">
        <v>36.315203677710784</v>
      </c>
      <c r="G28" s="318">
        <v>278.01048476884728</v>
      </c>
      <c r="H28" s="189"/>
      <c r="I28" s="189"/>
      <c r="J28" s="189"/>
      <c r="K28" s="390"/>
      <c r="L28" s="390"/>
      <c r="M28" s="390"/>
      <c r="N28" s="390"/>
      <c r="O28" s="390"/>
      <c r="P28" s="390"/>
      <c r="Q28" s="390"/>
    </row>
    <row r="29" spans="2:17" ht="15" customHeight="1" x14ac:dyDescent="0.25">
      <c r="B29" s="75">
        <v>2026</v>
      </c>
      <c r="C29" s="319">
        <v>104.23459785303959</v>
      </c>
      <c r="D29" s="320">
        <v>103.83899141753683</v>
      </c>
      <c r="E29" s="319">
        <v>41.532890948819642</v>
      </c>
      <c r="F29" s="320">
        <v>37.694399520882982</v>
      </c>
      <c r="G29" s="321">
        <v>287.30087974027902</v>
      </c>
      <c r="H29" s="189"/>
      <c r="I29" s="189"/>
      <c r="J29" s="189"/>
      <c r="K29" s="390"/>
      <c r="L29" s="390"/>
      <c r="M29" s="390"/>
      <c r="N29" s="390"/>
      <c r="O29" s="390"/>
      <c r="P29" s="390"/>
      <c r="Q29" s="390"/>
    </row>
    <row r="30" spans="2:17" ht="15" customHeight="1" x14ac:dyDescent="0.25">
      <c r="B30" s="77">
        <v>2027</v>
      </c>
      <c r="C30" s="316">
        <v>107.62303198744975</v>
      </c>
      <c r="D30" s="317">
        <v>107.33319904918636</v>
      </c>
      <c r="E30" s="316">
        <v>42.517616698537346</v>
      </c>
      <c r="F30" s="317">
        <v>38.560252899392111</v>
      </c>
      <c r="G30" s="318">
        <v>296.03410063456562</v>
      </c>
      <c r="H30" s="189"/>
      <c r="I30" s="189"/>
      <c r="J30" s="189"/>
      <c r="K30" s="390"/>
      <c r="L30" s="390"/>
      <c r="M30" s="390"/>
      <c r="N30" s="390"/>
      <c r="O30" s="390"/>
      <c r="P30" s="390"/>
      <c r="Q30" s="390"/>
    </row>
    <row r="31" spans="2:17" ht="15" customHeight="1" x14ac:dyDescent="0.25">
      <c r="B31" s="75">
        <v>2028</v>
      </c>
      <c r="C31" s="319">
        <v>110.87182504613641</v>
      </c>
      <c r="D31" s="320">
        <v>111.05781353110001</v>
      </c>
      <c r="E31" s="319">
        <v>43.5249701325831</v>
      </c>
      <c r="F31" s="320">
        <v>39.747225350077905</v>
      </c>
      <c r="G31" s="321">
        <v>305.20183405989741</v>
      </c>
      <c r="H31" s="189"/>
      <c r="I31" s="189"/>
      <c r="J31" s="189"/>
      <c r="K31" s="390"/>
      <c r="L31" s="390"/>
      <c r="M31" s="390"/>
      <c r="N31" s="390"/>
      <c r="O31" s="390"/>
      <c r="P31" s="390"/>
      <c r="Q31" s="390"/>
    </row>
    <row r="32" spans="2:17" ht="15" customHeight="1" x14ac:dyDescent="0.25">
      <c r="B32" s="77">
        <v>2029</v>
      </c>
      <c r="C32" s="316">
        <v>114.13182959019208</v>
      </c>
      <c r="D32" s="317">
        <v>114.95452244878548</v>
      </c>
      <c r="E32" s="316">
        <v>44.821546217426359</v>
      </c>
      <c r="F32" s="317">
        <v>40.880793450419169</v>
      </c>
      <c r="G32" s="318">
        <v>314.7886917068231</v>
      </c>
      <c r="H32" s="189"/>
      <c r="I32" s="189"/>
      <c r="J32" s="189"/>
      <c r="K32" s="390"/>
      <c r="L32" s="390"/>
      <c r="M32" s="390"/>
      <c r="N32" s="390"/>
      <c r="O32" s="390"/>
      <c r="P32" s="390"/>
      <c r="Q32" s="390"/>
    </row>
    <row r="33" spans="2:17" ht="10.35" customHeight="1" x14ac:dyDescent="0.25">
      <c r="B33" s="78"/>
      <c r="C33" s="322"/>
      <c r="D33" s="323"/>
      <c r="E33" s="322"/>
      <c r="F33" s="323"/>
      <c r="G33" s="324"/>
      <c r="H33" s="189"/>
      <c r="I33" s="189"/>
      <c r="J33" s="189"/>
      <c r="K33" s="390"/>
      <c r="L33" s="390"/>
      <c r="M33" s="390"/>
      <c r="N33" s="390"/>
      <c r="O33" s="390"/>
      <c r="P33" s="390"/>
      <c r="Q33" s="390"/>
    </row>
    <row r="34" spans="2:17" ht="15" customHeight="1" x14ac:dyDescent="0.25">
      <c r="B34" s="75">
        <v>2030</v>
      </c>
      <c r="C34" s="319">
        <v>117.3858245145978</v>
      </c>
      <c r="D34" s="320">
        <v>119.00873392253091</v>
      </c>
      <c r="E34" s="319">
        <v>46.127320120936083</v>
      </c>
      <c r="F34" s="320">
        <v>41.951921461059825</v>
      </c>
      <c r="G34" s="321">
        <v>324.47380001912461</v>
      </c>
      <c r="H34" s="189"/>
      <c r="I34" s="189"/>
      <c r="J34" s="189"/>
      <c r="K34" s="390"/>
      <c r="L34" s="390"/>
      <c r="M34" s="390"/>
      <c r="N34" s="390"/>
      <c r="O34" s="390"/>
      <c r="P34" s="390"/>
      <c r="Q34" s="390"/>
    </row>
    <row r="35" spans="2:17" ht="15" customHeight="1" x14ac:dyDescent="0.25">
      <c r="B35" s="77">
        <v>2031</v>
      </c>
      <c r="C35" s="316">
        <v>120.67854410076379</v>
      </c>
      <c r="D35" s="317">
        <v>123.17988684340267</v>
      </c>
      <c r="E35" s="316">
        <v>47.429574431709085</v>
      </c>
      <c r="F35" s="317">
        <v>42.955714227347364</v>
      </c>
      <c r="G35" s="318">
        <v>334.24371960322293</v>
      </c>
      <c r="H35" s="189"/>
      <c r="I35" s="189"/>
      <c r="J35" s="189"/>
      <c r="K35" s="390"/>
      <c r="L35" s="390"/>
      <c r="M35" s="390"/>
      <c r="N35" s="390"/>
      <c r="O35" s="390"/>
      <c r="P35" s="390"/>
      <c r="Q35" s="390"/>
    </row>
    <row r="36" spans="2:17" ht="15" customHeight="1" x14ac:dyDescent="0.25">
      <c r="B36" s="75">
        <v>2032</v>
      </c>
      <c r="C36" s="319">
        <v>124.03651068437989</v>
      </c>
      <c r="D36" s="320">
        <v>127.51949852578744</v>
      </c>
      <c r="E36" s="319">
        <v>48.764108408439228</v>
      </c>
      <c r="F36" s="320">
        <v>44.00918053262189</v>
      </c>
      <c r="G36" s="321">
        <v>344.32929815122844</v>
      </c>
      <c r="H36" s="189"/>
      <c r="I36" s="189"/>
      <c r="J36" s="189"/>
      <c r="K36" s="390"/>
      <c r="L36" s="390"/>
      <c r="M36" s="390"/>
      <c r="N36" s="390"/>
      <c r="O36" s="390"/>
      <c r="P36" s="390"/>
      <c r="Q36" s="390"/>
    </row>
    <row r="37" spans="2:17" ht="15" customHeight="1" x14ac:dyDescent="0.25">
      <c r="B37" s="77">
        <v>2033</v>
      </c>
      <c r="C37" s="316">
        <v>127.60183107686943</v>
      </c>
      <c r="D37" s="317">
        <v>132.33999230391581</v>
      </c>
      <c r="E37" s="316">
        <v>50.178287673686917</v>
      </c>
      <c r="F37" s="317">
        <v>45.207687280446869</v>
      </c>
      <c r="G37" s="318">
        <v>355.32779833491901</v>
      </c>
      <c r="H37" s="189"/>
      <c r="I37" s="189"/>
      <c r="J37" s="189"/>
    </row>
    <row r="38" spans="2:17" ht="15" customHeight="1" x14ac:dyDescent="0.25">
      <c r="B38" s="75">
        <v>2034</v>
      </c>
      <c r="C38" s="319">
        <v>131.17062334361762</v>
      </c>
      <c r="D38" s="320">
        <v>137.3422661873563</v>
      </c>
      <c r="E38" s="319">
        <v>51.614006356840939</v>
      </c>
      <c r="F38" s="320">
        <v>46.457351315268795</v>
      </c>
      <c r="G38" s="321">
        <v>366.58424720308369</v>
      </c>
      <c r="H38" s="189"/>
      <c r="I38" s="189"/>
      <c r="J38" s="189"/>
    </row>
    <row r="39" spans="2:17" ht="10.35" customHeight="1" x14ac:dyDescent="0.25">
      <c r="B39" s="75"/>
      <c r="C39" s="319"/>
      <c r="D39" s="320"/>
      <c r="E39" s="319"/>
      <c r="F39" s="320"/>
      <c r="G39" s="321"/>
      <c r="H39" s="189"/>
      <c r="I39" s="189"/>
      <c r="J39" s="189"/>
    </row>
    <row r="40" spans="2:17" ht="15" customHeight="1" x14ac:dyDescent="0.25">
      <c r="B40" s="77">
        <v>2035</v>
      </c>
      <c r="C40" s="316">
        <v>134.81835229735498</v>
      </c>
      <c r="D40" s="317">
        <v>142.46553726945737</v>
      </c>
      <c r="E40" s="316">
        <v>53.069385163338772</v>
      </c>
      <c r="F40" s="317">
        <v>47.709331472291751</v>
      </c>
      <c r="G40" s="318">
        <v>378.06260620244291</v>
      </c>
      <c r="H40" s="189"/>
      <c r="I40" s="189"/>
      <c r="J40" s="189"/>
    </row>
    <row r="41" spans="2:17" ht="15" customHeight="1" x14ac:dyDescent="0.25">
      <c r="B41" s="75">
        <v>2036</v>
      </c>
      <c r="C41" s="319">
        <v>138.62474837147261</v>
      </c>
      <c r="D41" s="320">
        <v>147.94222194368587</v>
      </c>
      <c r="E41" s="319">
        <v>54.586492097079137</v>
      </c>
      <c r="F41" s="320">
        <v>49.002536332884716</v>
      </c>
      <c r="G41" s="321">
        <v>390.15599874512236</v>
      </c>
      <c r="H41" s="189"/>
      <c r="I41" s="189"/>
      <c r="J41" s="189"/>
    </row>
    <row r="42" spans="2:17" ht="15" customHeight="1" x14ac:dyDescent="0.25">
      <c r="B42" s="77">
        <v>2037</v>
      </c>
      <c r="C42" s="316">
        <v>142.45454732715376</v>
      </c>
      <c r="D42" s="317">
        <v>153.58401303490521</v>
      </c>
      <c r="E42" s="316">
        <v>56.128563215469839</v>
      </c>
      <c r="F42" s="317">
        <v>50.251790660813583</v>
      </c>
      <c r="G42" s="318">
        <v>402.41891423834238</v>
      </c>
      <c r="H42" s="189"/>
      <c r="I42" s="189"/>
      <c r="J42" s="189"/>
    </row>
    <row r="43" spans="2:17" ht="15" customHeight="1" x14ac:dyDescent="0.25">
      <c r="B43" s="75">
        <v>2038</v>
      </c>
      <c r="C43" s="319">
        <v>146.29878429314073</v>
      </c>
      <c r="D43" s="320">
        <v>159.38048191769516</v>
      </c>
      <c r="E43" s="319">
        <v>57.69739323674797</v>
      </c>
      <c r="F43" s="320">
        <v>51.520696945083039</v>
      </c>
      <c r="G43" s="321">
        <v>414.89735639266695</v>
      </c>
      <c r="H43" s="189"/>
      <c r="I43" s="189"/>
      <c r="J43" s="189"/>
    </row>
    <row r="44" spans="2:17" ht="15" customHeight="1" x14ac:dyDescent="0.25">
      <c r="B44" s="77">
        <v>2039</v>
      </c>
      <c r="C44" s="316">
        <v>150.14485188079357</v>
      </c>
      <c r="D44" s="317">
        <v>165.28162253640986</v>
      </c>
      <c r="E44" s="316">
        <v>59.270856800172496</v>
      </c>
      <c r="F44" s="317">
        <v>52.953964811689282</v>
      </c>
      <c r="G44" s="318">
        <v>427.65129602906518</v>
      </c>
      <c r="H44" s="189"/>
      <c r="I44" s="189"/>
      <c r="J44" s="189"/>
    </row>
    <row r="45" spans="2:17" ht="10.35" customHeight="1" x14ac:dyDescent="0.25">
      <c r="B45" s="78"/>
      <c r="C45" s="322"/>
      <c r="D45" s="323"/>
      <c r="E45" s="322"/>
      <c r="F45" s="323"/>
      <c r="G45" s="324"/>
      <c r="H45" s="189"/>
      <c r="I45" s="189"/>
      <c r="J45" s="189"/>
    </row>
    <row r="46" spans="2:17" ht="15" customHeight="1" x14ac:dyDescent="0.25">
      <c r="B46" s="75">
        <v>2040</v>
      </c>
      <c r="C46" s="319">
        <v>154.12762761220924</v>
      </c>
      <c r="D46" s="320">
        <v>171.55750271355708</v>
      </c>
      <c r="E46" s="319">
        <v>60.915528088394332</v>
      </c>
      <c r="F46" s="320">
        <v>54.243246691904083</v>
      </c>
      <c r="G46" s="321">
        <v>440.84390510606471</v>
      </c>
      <c r="H46" s="189"/>
      <c r="I46" s="189"/>
      <c r="J46" s="189"/>
    </row>
    <row r="47" spans="2:17" ht="15" customHeight="1" x14ac:dyDescent="0.25">
      <c r="B47" s="77">
        <v>2041</v>
      </c>
      <c r="C47" s="316">
        <v>158.14012947718371</v>
      </c>
      <c r="D47" s="317">
        <v>177.94886836462237</v>
      </c>
      <c r="E47" s="316">
        <v>62.566574547112893</v>
      </c>
      <c r="F47" s="317">
        <v>55.562784050157049</v>
      </c>
      <c r="G47" s="318">
        <v>454.21835643907599</v>
      </c>
      <c r="H47" s="189"/>
      <c r="I47" s="189"/>
      <c r="J47" s="189"/>
    </row>
    <row r="48" spans="2:17" ht="15" customHeight="1" x14ac:dyDescent="0.25">
      <c r="B48" s="75">
        <v>2042</v>
      </c>
      <c r="C48" s="319">
        <v>162.231072194223</v>
      </c>
      <c r="D48" s="320">
        <v>184.50386315310084</v>
      </c>
      <c r="E48" s="319">
        <v>64.248929390017466</v>
      </c>
      <c r="F48" s="320">
        <v>57.026591076589973</v>
      </c>
      <c r="G48" s="321">
        <v>468.01045581393134</v>
      </c>
      <c r="H48" s="189"/>
      <c r="I48" s="189"/>
      <c r="J48" s="189"/>
    </row>
    <row r="49" spans="2:10" ht="15" customHeight="1" x14ac:dyDescent="0.25">
      <c r="B49" s="77">
        <v>2043</v>
      </c>
      <c r="C49" s="316">
        <v>166.35935505781157</v>
      </c>
      <c r="D49" s="317">
        <v>191.1474570141261</v>
      </c>
      <c r="E49" s="316">
        <v>65.947540446854248</v>
      </c>
      <c r="F49" s="317">
        <v>58.537240373761847</v>
      </c>
      <c r="G49" s="318">
        <v>481.99159289255374</v>
      </c>
      <c r="H49" s="189"/>
      <c r="I49" s="189"/>
      <c r="J49" s="189"/>
    </row>
    <row r="50" spans="2:10" ht="10.35" customHeight="1" x14ac:dyDescent="0.25">
      <c r="B50" s="78"/>
      <c r="C50" s="253"/>
      <c r="D50" s="254"/>
      <c r="E50" s="253"/>
      <c r="F50" s="254"/>
      <c r="G50" s="255"/>
      <c r="H50" s="189"/>
      <c r="I50" s="189"/>
      <c r="J50" s="189"/>
    </row>
    <row r="51" spans="2:10" ht="15" customHeight="1" x14ac:dyDescent="0.25">
      <c r="B51" s="287" t="s">
        <v>5</v>
      </c>
      <c r="C51" s="256"/>
      <c r="D51" s="257"/>
      <c r="E51" s="256"/>
      <c r="F51" s="257"/>
      <c r="G51" s="258"/>
      <c r="H51" s="189"/>
      <c r="I51" s="189"/>
      <c r="J51" s="189"/>
    </row>
    <row r="52" spans="2:10" ht="15" customHeight="1" x14ac:dyDescent="0.25">
      <c r="B52" s="75" t="s">
        <v>139</v>
      </c>
      <c r="C52" s="79">
        <f>RATE(2022-2010,,-C10,C22)</f>
        <v>2.057668327389766E-2</v>
      </c>
      <c r="D52" s="79">
        <f t="shared" ref="D52:G52" si="0">RATE(2022-2010,,-D10,D22)</f>
        <v>4.3031923970881625E-2</v>
      </c>
      <c r="E52" s="79">
        <f t="shared" si="0"/>
        <v>-4.6481584065525001E-2</v>
      </c>
      <c r="F52" s="79">
        <f t="shared" si="0"/>
        <v>-3.9394617244853762E-3</v>
      </c>
      <c r="G52" s="79">
        <f t="shared" si="0"/>
        <v>1.7990579558038889E-2</v>
      </c>
      <c r="H52" s="189"/>
      <c r="I52" s="189"/>
      <c r="J52" s="189"/>
    </row>
    <row r="53" spans="2:10" ht="15" customHeight="1" x14ac:dyDescent="0.25">
      <c r="B53" s="77" t="s">
        <v>136</v>
      </c>
      <c r="C53" s="80">
        <f>RATE(2023-2022,,-C22,C25)</f>
        <v>0.29496545232850235</v>
      </c>
      <c r="D53" s="80">
        <f t="shared" ref="D53:G53" si="1">RATE(2023-2022,,-D22,D25)</f>
        <v>7.9650962889290022E-2</v>
      </c>
      <c r="E53" s="80">
        <f t="shared" si="1"/>
        <v>0.49143719492427018</v>
      </c>
      <c r="F53" s="80">
        <f t="shared" si="1"/>
        <v>0.50462121720464947</v>
      </c>
      <c r="G53" s="80">
        <f t="shared" si="1"/>
        <v>0.23565062731268288</v>
      </c>
      <c r="H53" s="189"/>
      <c r="I53" s="189"/>
      <c r="J53" s="189"/>
    </row>
    <row r="54" spans="2:10" ht="15" customHeight="1" x14ac:dyDescent="0.25">
      <c r="B54" s="75" t="s">
        <v>137</v>
      </c>
      <c r="C54" s="81">
        <f>RATE(2033-2023,,-C25,C37)</f>
        <v>3.2731646925901768E-2</v>
      </c>
      <c r="D54" s="81">
        <f t="shared" ref="D54:G54" si="2">RATE(2033-2023,,-D25,D37)</f>
        <v>3.3693242133376516E-2</v>
      </c>
      <c r="E54" s="81">
        <f t="shared" si="2"/>
        <v>8.2319960432984479E-2</v>
      </c>
      <c r="F54" s="81">
        <f t="shared" si="2"/>
        <v>3.7521074887008329E-2</v>
      </c>
      <c r="G54" s="81">
        <f t="shared" si="2"/>
        <v>3.9370643633500305E-2</v>
      </c>
      <c r="H54" s="189"/>
      <c r="I54" s="189"/>
      <c r="J54" s="189"/>
    </row>
    <row r="55" spans="2:10" ht="15" customHeight="1" x14ac:dyDescent="0.25">
      <c r="B55" s="77" t="s">
        <v>138</v>
      </c>
      <c r="C55" s="80">
        <f>RATE(2043-2023,,-C25,C49)</f>
        <v>2.9800880753703036E-2</v>
      </c>
      <c r="D55" s="80">
        <f t="shared" ref="D55:G55" si="3">RATE(2043-2023,,-D25,D49)</f>
        <v>3.5570593432688959E-2</v>
      </c>
      <c r="E55" s="80">
        <f t="shared" si="3"/>
        <v>5.4658779392093314E-2</v>
      </c>
      <c r="F55" s="80">
        <f t="shared" si="3"/>
        <v>3.1833114007869492E-2</v>
      </c>
      <c r="G55" s="80">
        <f t="shared" si="3"/>
        <v>3.5155841054728396E-2</v>
      </c>
      <c r="H55" s="189"/>
      <c r="I55" s="189"/>
      <c r="J55" s="189"/>
    </row>
    <row r="56" spans="2:10" ht="15" customHeight="1" x14ac:dyDescent="0.2">
      <c r="B56" s="61" t="s">
        <v>40</v>
      </c>
      <c r="C56" s="47"/>
      <c r="D56" s="47"/>
      <c r="E56" s="47"/>
      <c r="F56" s="47"/>
      <c r="G56" s="47"/>
    </row>
    <row r="57" spans="2:10" ht="15" customHeight="1" x14ac:dyDescent="0.25">
      <c r="B57" s="61" t="s">
        <v>41</v>
      </c>
      <c r="C57" s="61"/>
      <c r="D57" s="61"/>
      <c r="E57" s="61"/>
      <c r="F57" s="61"/>
      <c r="G57" s="61"/>
      <c r="H57" s="70"/>
      <c r="I57" s="70"/>
    </row>
    <row r="58" spans="2:10" ht="15" customHeight="1" x14ac:dyDescent="0.25">
      <c r="B58" s="70"/>
      <c r="C58" s="70"/>
      <c r="D58" s="70"/>
      <c r="E58" s="70"/>
      <c r="F58" s="70"/>
      <c r="G58" s="70"/>
      <c r="H58" s="70"/>
      <c r="I58" s="70"/>
    </row>
    <row r="59" spans="2:10" x14ac:dyDescent="0.2">
      <c r="C59" s="37"/>
      <c r="D59" s="37"/>
      <c r="E59" s="37"/>
      <c r="F59" s="37"/>
      <c r="G59" s="37"/>
      <c r="H59" s="37"/>
    </row>
  </sheetData>
  <printOptions horizontalCentered="1"/>
  <pageMargins left="0.7" right="0.45" top="0.75" bottom="0.75" header="0.3" footer="0.3"/>
  <pageSetup scale="85" orientation="portrait" cellComments="asDisplayed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B1:P60"/>
  <sheetViews>
    <sheetView showGridLines="0" zoomScale="70" zoomScaleNormal="70" workbookViewId="0">
      <pane ySplit="8" topLeftCell="A16" activePane="bottomLeft" state="frozen"/>
      <selection sqref="A1:XFD1048576"/>
      <selection pane="bottomLeft" activeCell="M1" sqref="M1"/>
    </sheetView>
  </sheetViews>
  <sheetFormatPr defaultColWidth="9.140625" defaultRowHeight="12.75" x14ac:dyDescent="0.2"/>
  <cols>
    <col min="1" max="1" width="9.140625" style="4"/>
    <col min="2" max="2" width="13.42578125" style="12" customWidth="1"/>
    <col min="3" max="3" width="15.5703125" style="12" customWidth="1"/>
    <col min="4" max="4" width="16.42578125" style="12" customWidth="1"/>
    <col min="5" max="6" width="15.5703125" style="12" customWidth="1"/>
    <col min="7" max="7" width="16.42578125" style="12" customWidth="1"/>
    <col min="8" max="8" width="13.42578125" style="12" customWidth="1"/>
    <col min="9" max="10" width="9.140625" style="12"/>
    <col min="11" max="16384" width="9.140625" style="4"/>
  </cols>
  <sheetData>
    <row r="1" spans="2:16" ht="18.75" x14ac:dyDescent="0.3">
      <c r="B1" s="31" t="s">
        <v>42</v>
      </c>
      <c r="C1" s="31"/>
      <c r="D1" s="31"/>
      <c r="E1" s="31"/>
      <c r="F1" s="31"/>
      <c r="G1" s="31"/>
      <c r="H1" s="31"/>
    </row>
    <row r="2" spans="2:16" ht="15" x14ac:dyDescent="0.2">
      <c r="B2" s="14"/>
      <c r="C2" s="14"/>
      <c r="D2" s="14"/>
      <c r="E2" s="14"/>
      <c r="F2" s="14"/>
      <c r="G2" s="14"/>
      <c r="H2" s="14"/>
      <c r="K2" s="314"/>
    </row>
    <row r="3" spans="2:16" ht="24" customHeight="1" x14ac:dyDescent="0.35">
      <c r="B3" s="15" t="s">
        <v>43</v>
      </c>
      <c r="C3" s="15"/>
      <c r="D3" s="15"/>
      <c r="E3" s="15"/>
      <c r="F3" s="15"/>
      <c r="G3" s="15"/>
      <c r="H3" s="15"/>
      <c r="K3" s="310"/>
    </row>
    <row r="4" spans="2:16" ht="10.35" customHeight="1" x14ac:dyDescent="0.2">
      <c r="B4" s="14"/>
      <c r="C4" s="14"/>
      <c r="D4" s="14"/>
      <c r="E4" s="14"/>
      <c r="F4" s="14"/>
      <c r="G4" s="14"/>
      <c r="H4" s="14"/>
    </row>
    <row r="5" spans="2:16" ht="24" customHeight="1" x14ac:dyDescent="0.35">
      <c r="B5" s="15" t="s">
        <v>44</v>
      </c>
      <c r="C5" s="15"/>
      <c r="D5" s="15"/>
      <c r="E5" s="15"/>
      <c r="F5" s="15"/>
      <c r="G5" s="15"/>
      <c r="H5" s="15"/>
    </row>
    <row r="6" spans="2:16" ht="21.2" customHeight="1" x14ac:dyDescent="0.25">
      <c r="B6" s="243"/>
      <c r="C6" s="191"/>
      <c r="D6" s="191"/>
      <c r="E6" s="191"/>
      <c r="F6" s="191"/>
      <c r="G6" s="191"/>
      <c r="H6" s="191"/>
      <c r="I6" s="189"/>
      <c r="J6" s="189"/>
    </row>
    <row r="7" spans="2:16" s="294" customFormat="1" ht="18" customHeight="1" x14ac:dyDescent="0.25">
      <c r="B7" s="302"/>
      <c r="C7" s="291" t="s">
        <v>45</v>
      </c>
      <c r="D7" s="291"/>
      <c r="E7" s="291"/>
      <c r="F7" s="291" t="s">
        <v>46</v>
      </c>
      <c r="G7" s="291"/>
      <c r="H7" s="291"/>
      <c r="I7" s="293"/>
      <c r="J7" s="293"/>
    </row>
    <row r="8" spans="2:16" ht="32.1" customHeight="1" x14ac:dyDescent="0.25">
      <c r="B8" s="110" t="s">
        <v>3</v>
      </c>
      <c r="C8" s="311" t="s">
        <v>47</v>
      </c>
      <c r="D8" s="311" t="s">
        <v>48</v>
      </c>
      <c r="E8" s="311" t="s">
        <v>49</v>
      </c>
      <c r="F8" s="92" t="s">
        <v>50</v>
      </c>
      <c r="G8" s="92" t="s">
        <v>51</v>
      </c>
      <c r="H8" s="92" t="s">
        <v>52</v>
      </c>
      <c r="I8" s="189"/>
      <c r="J8" s="189"/>
    </row>
    <row r="9" spans="2:16" ht="15" customHeight="1" x14ac:dyDescent="0.25">
      <c r="B9" s="63" t="s">
        <v>0</v>
      </c>
      <c r="C9" s="244"/>
      <c r="D9" s="244"/>
      <c r="E9" s="194"/>
      <c r="F9" s="194"/>
      <c r="G9" s="194"/>
      <c r="H9" s="194"/>
      <c r="I9" s="189"/>
      <c r="J9" s="189"/>
    </row>
    <row r="10" spans="2:16" ht="15" customHeight="1" x14ac:dyDescent="0.25">
      <c r="B10" s="74">
        <v>2010</v>
      </c>
      <c r="C10" s="246">
        <v>122.19804524220439</v>
      </c>
      <c r="D10" s="246">
        <v>216.41890355914978</v>
      </c>
      <c r="E10" s="246">
        <v>140.11342575655721</v>
      </c>
      <c r="F10" s="246">
        <v>875.72260146488236</v>
      </c>
      <c r="G10" s="234">
        <v>2988.0096306790097</v>
      </c>
      <c r="H10" s="246">
        <v>1106.0745061940434</v>
      </c>
      <c r="I10" s="189"/>
      <c r="J10" s="189"/>
      <c r="K10" s="246"/>
      <c r="L10" s="246"/>
      <c r="M10" s="246"/>
      <c r="N10" s="246"/>
      <c r="O10" s="234"/>
      <c r="P10" s="246"/>
    </row>
    <row r="11" spans="2:16" ht="15" customHeight="1" x14ac:dyDescent="0.25">
      <c r="B11" s="73">
        <v>2011</v>
      </c>
      <c r="C11" s="245">
        <v>122.93373519288637</v>
      </c>
      <c r="D11" s="245">
        <v>216.79541079266667</v>
      </c>
      <c r="E11" s="245">
        <v>141.51344613934668</v>
      </c>
      <c r="F11" s="245">
        <v>881.07106125538303</v>
      </c>
      <c r="G11" s="216">
        <v>2992.7089278799303</v>
      </c>
      <c r="H11" s="245">
        <v>1116.2297338080389</v>
      </c>
      <c r="I11" s="189"/>
      <c r="J11" s="189"/>
      <c r="K11" s="246"/>
      <c r="L11" s="246"/>
      <c r="M11" s="246"/>
      <c r="N11" s="246"/>
      <c r="O11" s="234"/>
      <c r="P11" s="246"/>
    </row>
    <row r="12" spans="2:16" ht="15" customHeight="1" x14ac:dyDescent="0.25">
      <c r="B12" s="74">
        <v>2012</v>
      </c>
      <c r="C12" s="246">
        <v>123.8478726184305</v>
      </c>
      <c r="D12" s="234">
        <v>213.86567286546097</v>
      </c>
      <c r="E12" s="246">
        <v>141.96354325490108</v>
      </c>
      <c r="F12" s="246">
        <v>884.5672575388669</v>
      </c>
      <c r="G12" s="234">
        <v>2949.5859077652553</v>
      </c>
      <c r="H12" s="246">
        <v>1118.2685182503776</v>
      </c>
      <c r="I12" s="189"/>
      <c r="J12" s="189"/>
      <c r="K12" s="246"/>
      <c r="L12" s="234"/>
      <c r="M12" s="246"/>
      <c r="N12" s="246"/>
      <c r="O12" s="234"/>
      <c r="P12" s="246"/>
    </row>
    <row r="13" spans="2:16" ht="15" customHeight="1" x14ac:dyDescent="0.25">
      <c r="B13" s="73">
        <v>2013</v>
      </c>
      <c r="C13" s="245">
        <v>125.44069485824707</v>
      </c>
      <c r="D13" s="216">
        <v>214.01439637131276</v>
      </c>
      <c r="E13" s="245">
        <v>143.45220044612466</v>
      </c>
      <c r="F13" s="245">
        <v>893.32165588131977</v>
      </c>
      <c r="G13" s="216">
        <v>2942.0912154216553</v>
      </c>
      <c r="H13" s="245">
        <v>1130.2378954750584</v>
      </c>
      <c r="I13" s="189"/>
      <c r="J13" s="189"/>
      <c r="K13" s="246"/>
      <c r="L13" s="234"/>
      <c r="M13" s="246"/>
      <c r="N13" s="246"/>
      <c r="O13" s="234"/>
      <c r="P13" s="246"/>
    </row>
    <row r="14" spans="2:16" ht="15" customHeight="1" x14ac:dyDescent="0.25">
      <c r="B14" s="74">
        <v>2014</v>
      </c>
      <c r="C14" s="246">
        <v>127.93038186184779</v>
      </c>
      <c r="D14" s="234">
        <v>214.77892165055658</v>
      </c>
      <c r="E14" s="246">
        <v>146.15665690001467</v>
      </c>
      <c r="F14" s="246">
        <v>898.12029155417758</v>
      </c>
      <c r="G14" s="234">
        <v>2917.0077772632003</v>
      </c>
      <c r="H14" s="246">
        <v>1134.0964520548571</v>
      </c>
      <c r="I14" s="189"/>
      <c r="J14" s="189"/>
      <c r="K14" s="246"/>
      <c r="L14" s="234"/>
      <c r="M14" s="246"/>
      <c r="N14" s="246"/>
      <c r="O14" s="234"/>
      <c r="P14" s="246"/>
    </row>
    <row r="15" spans="2:16" ht="15" customHeight="1" x14ac:dyDescent="0.25">
      <c r="B15" s="73">
        <v>2015</v>
      </c>
      <c r="C15" s="245">
        <v>132.13253066661528</v>
      </c>
      <c r="D15" s="216">
        <v>215.06424433625787</v>
      </c>
      <c r="E15" s="245">
        <v>149.68983784991565</v>
      </c>
      <c r="F15" s="245">
        <v>904.08537875260163</v>
      </c>
      <c r="G15" s="216">
        <v>2892.5968345864803</v>
      </c>
      <c r="H15" s="245">
        <v>1133.5054337338138</v>
      </c>
      <c r="I15" s="189"/>
      <c r="J15" s="189"/>
      <c r="K15" s="246"/>
      <c r="L15" s="234"/>
      <c r="M15" s="246"/>
      <c r="N15" s="246"/>
      <c r="O15" s="234"/>
      <c r="P15" s="246"/>
    </row>
    <row r="16" spans="2:16" ht="15" customHeight="1" x14ac:dyDescent="0.25">
      <c r="B16" s="74">
        <v>2016</v>
      </c>
      <c r="C16" s="246">
        <v>135.66944578426356</v>
      </c>
      <c r="D16" s="234">
        <v>214.97075971880153</v>
      </c>
      <c r="E16" s="246">
        <v>152.36204534916752</v>
      </c>
      <c r="F16" s="246">
        <v>915.55803147568315</v>
      </c>
      <c r="G16" s="234">
        <v>2833.7393790462156</v>
      </c>
      <c r="H16" s="246">
        <v>1135.9717021728038</v>
      </c>
      <c r="I16" s="189"/>
      <c r="J16" s="189"/>
      <c r="K16" s="246"/>
      <c r="L16" s="234"/>
      <c r="M16" s="246"/>
      <c r="N16" s="246"/>
      <c r="O16" s="234"/>
      <c r="P16" s="246"/>
    </row>
    <row r="17" spans="2:16" ht="15" customHeight="1" x14ac:dyDescent="0.25">
      <c r="B17" s="73">
        <v>2017</v>
      </c>
      <c r="C17" s="245">
        <v>138.71144118836759</v>
      </c>
      <c r="D17" s="216">
        <v>217.15973439609809</v>
      </c>
      <c r="E17" s="245">
        <v>155.189432905388</v>
      </c>
      <c r="F17" s="245">
        <v>921.06694327599473</v>
      </c>
      <c r="G17" s="216">
        <v>2798.6279822103597</v>
      </c>
      <c r="H17" s="245">
        <v>1139.1172185739429</v>
      </c>
      <c r="I17" s="189"/>
      <c r="J17" s="189"/>
      <c r="K17" s="246"/>
      <c r="L17" s="234"/>
      <c r="M17" s="246"/>
      <c r="N17" s="246"/>
      <c r="O17" s="234"/>
      <c r="P17" s="246"/>
    </row>
    <row r="18" spans="2:16" ht="15" customHeight="1" x14ac:dyDescent="0.25">
      <c r="B18" s="74">
        <v>2018</v>
      </c>
      <c r="C18" s="246">
        <v>140.6734929316504</v>
      </c>
      <c r="D18" s="234">
        <v>219.03455649715531</v>
      </c>
      <c r="E18" s="246">
        <v>156.93275326159275</v>
      </c>
      <c r="F18" s="246">
        <v>924.92581670605921</v>
      </c>
      <c r="G18" s="234">
        <v>2820.0716643335345</v>
      </c>
      <c r="H18" s="246">
        <v>1140.9370399280851</v>
      </c>
      <c r="I18" s="189"/>
      <c r="J18" s="189"/>
      <c r="K18" s="246"/>
      <c r="L18" s="234"/>
      <c r="M18" s="246"/>
      <c r="N18" s="246"/>
      <c r="O18" s="234"/>
      <c r="P18" s="246"/>
    </row>
    <row r="19" spans="2:16" ht="15" customHeight="1" x14ac:dyDescent="0.25">
      <c r="B19" s="73">
        <v>2019</v>
      </c>
      <c r="C19" s="245">
        <v>141.93947652949524</v>
      </c>
      <c r="D19" s="216">
        <v>221.43203720004976</v>
      </c>
      <c r="E19" s="245">
        <v>158.18432756307965</v>
      </c>
      <c r="F19" s="245">
        <v>928.4707028609879</v>
      </c>
      <c r="G19" s="216">
        <v>2813.9283187474034</v>
      </c>
      <c r="H19" s="245">
        <v>1143.5017600335561</v>
      </c>
      <c r="I19" s="189"/>
      <c r="J19" s="189"/>
      <c r="K19" s="246"/>
      <c r="L19" s="234"/>
      <c r="M19" s="246"/>
      <c r="N19" s="246"/>
      <c r="O19" s="234"/>
      <c r="P19" s="246"/>
    </row>
    <row r="20" spans="2:16" ht="15" customHeight="1" x14ac:dyDescent="0.25">
      <c r="B20" s="363">
        <v>2020</v>
      </c>
      <c r="C20" s="369">
        <v>141.5968372325346</v>
      </c>
      <c r="D20" s="368">
        <v>217.17344884418077</v>
      </c>
      <c r="E20" s="369">
        <v>153.63514639337083</v>
      </c>
      <c r="F20" s="369">
        <v>911.52192787359661</v>
      </c>
      <c r="G20" s="368">
        <v>2648.0150668388719</v>
      </c>
      <c r="H20" s="369">
        <v>1077.1089806490313</v>
      </c>
      <c r="I20" s="189"/>
      <c r="J20" s="189"/>
      <c r="K20" s="246"/>
      <c r="L20" s="234"/>
      <c r="M20" s="246"/>
      <c r="N20" s="246"/>
      <c r="O20" s="234"/>
      <c r="P20" s="246"/>
    </row>
    <row r="21" spans="2:16" ht="15" customHeight="1" x14ac:dyDescent="0.25">
      <c r="B21" s="73">
        <v>2021</v>
      </c>
      <c r="C21" s="245">
        <v>145.20721966349711</v>
      </c>
      <c r="D21" s="216">
        <v>198.61653847088979</v>
      </c>
      <c r="E21" s="245">
        <v>153.74885771380954</v>
      </c>
      <c r="F21" s="245">
        <v>937.98089989953451</v>
      </c>
      <c r="G21" s="216">
        <v>1859.5723261842813</v>
      </c>
      <c r="H21" s="245">
        <v>1019.5583265481172</v>
      </c>
      <c r="I21" s="189"/>
      <c r="J21" s="189"/>
      <c r="K21" s="246"/>
      <c r="L21" s="234"/>
      <c r="M21" s="246"/>
      <c r="N21" s="246"/>
      <c r="O21" s="234"/>
      <c r="P21" s="246"/>
    </row>
    <row r="22" spans="2:16" ht="15" customHeight="1" x14ac:dyDescent="0.25">
      <c r="B22" s="74" t="s">
        <v>135</v>
      </c>
      <c r="C22" s="246">
        <v>149.4180866213234</v>
      </c>
      <c r="D22" s="234">
        <v>215.41365290181062</v>
      </c>
      <c r="E22" s="246">
        <v>161.81373990576583</v>
      </c>
      <c r="F22" s="246">
        <v>942.26206759635761</v>
      </c>
      <c r="G22" s="234">
        <v>2347.3984165370089</v>
      </c>
      <c r="H22" s="246">
        <v>1095.9777403144901</v>
      </c>
      <c r="I22" s="189"/>
      <c r="J22" s="189"/>
    </row>
    <row r="23" spans="2:16" ht="10.35" customHeight="1" x14ac:dyDescent="0.25">
      <c r="B23" s="76"/>
      <c r="C23" s="247"/>
      <c r="D23" s="236"/>
      <c r="E23" s="248"/>
      <c r="F23" s="248"/>
      <c r="G23" s="236"/>
      <c r="H23" s="248"/>
      <c r="I23" s="189"/>
      <c r="J23" s="189"/>
    </row>
    <row r="24" spans="2:16" ht="15" customHeight="1" x14ac:dyDescent="0.25">
      <c r="B24" s="63" t="s">
        <v>4</v>
      </c>
      <c r="C24" s="249"/>
      <c r="D24" s="238"/>
      <c r="E24" s="246"/>
      <c r="F24" s="246"/>
      <c r="G24" s="238"/>
      <c r="H24" s="250"/>
      <c r="I24" s="189"/>
      <c r="J24" s="189"/>
    </row>
    <row r="25" spans="2:16" ht="15" customHeight="1" x14ac:dyDescent="0.25">
      <c r="B25" s="73">
        <v>2023</v>
      </c>
      <c r="C25" s="245">
        <v>155.55237623815529</v>
      </c>
      <c r="D25" s="216">
        <v>221.6843595112303</v>
      </c>
      <c r="E25" s="245">
        <v>169.63530360872002</v>
      </c>
      <c r="F25" s="245">
        <v>937.04383481951811</v>
      </c>
      <c r="G25" s="216">
        <v>2625.4936353367698</v>
      </c>
      <c r="H25" s="245">
        <v>1127.5816085773029</v>
      </c>
      <c r="I25" s="189"/>
      <c r="J25" s="189"/>
      <c r="K25" s="390"/>
      <c r="L25" s="390"/>
      <c r="M25" s="390"/>
      <c r="N25" s="390"/>
      <c r="O25" s="390"/>
      <c r="P25" s="390"/>
    </row>
    <row r="26" spans="2:16" ht="15" customHeight="1" x14ac:dyDescent="0.25">
      <c r="B26" s="74">
        <v>2024</v>
      </c>
      <c r="C26" s="246">
        <v>156.15649439128458</v>
      </c>
      <c r="D26" s="234">
        <v>225.97529116416553</v>
      </c>
      <c r="E26" s="246">
        <v>172.19316304006244</v>
      </c>
      <c r="F26" s="246">
        <v>939.54311155419543</v>
      </c>
      <c r="G26" s="234">
        <v>2850.2546428509354</v>
      </c>
      <c r="H26" s="246">
        <v>1165.4146181415379</v>
      </c>
      <c r="I26" s="189"/>
      <c r="J26" s="189"/>
      <c r="K26" s="390"/>
      <c r="L26" s="390"/>
      <c r="M26" s="390"/>
      <c r="N26" s="390"/>
      <c r="O26" s="390"/>
      <c r="P26" s="390"/>
    </row>
    <row r="27" spans="2:16" ht="10.35" customHeight="1" x14ac:dyDescent="0.25">
      <c r="B27" s="74"/>
      <c r="C27" s="246"/>
      <c r="D27" s="234"/>
      <c r="E27" s="246"/>
      <c r="F27" s="246"/>
      <c r="G27" s="234"/>
      <c r="H27" s="246"/>
      <c r="I27" s="189"/>
      <c r="J27" s="189"/>
      <c r="K27" s="390"/>
      <c r="L27" s="390"/>
      <c r="M27" s="390"/>
      <c r="N27" s="390"/>
      <c r="O27" s="390"/>
      <c r="P27" s="390"/>
    </row>
    <row r="28" spans="2:16" ht="15" customHeight="1" x14ac:dyDescent="0.25">
      <c r="B28" s="73">
        <v>2025</v>
      </c>
      <c r="C28" s="245">
        <v>156.7234359508362</v>
      </c>
      <c r="D28" s="216">
        <v>226.72728465818935</v>
      </c>
      <c r="E28" s="245">
        <v>173.17341075882129</v>
      </c>
      <c r="F28" s="245">
        <v>942.04245075333995</v>
      </c>
      <c r="G28" s="216">
        <v>2898.4747473961165</v>
      </c>
      <c r="H28" s="245">
        <v>1178.6187827207502</v>
      </c>
      <c r="I28" s="189"/>
      <c r="J28" s="189"/>
      <c r="K28" s="390"/>
      <c r="L28" s="390"/>
      <c r="M28" s="390"/>
      <c r="N28" s="390"/>
      <c r="O28" s="390"/>
      <c r="P28" s="390"/>
    </row>
    <row r="29" spans="2:16" ht="15" customHeight="1" x14ac:dyDescent="0.25">
      <c r="B29" s="74">
        <v>2026</v>
      </c>
      <c r="C29" s="246">
        <v>157.29779222064852</v>
      </c>
      <c r="D29" s="234">
        <v>227.00470359196052</v>
      </c>
      <c r="E29" s="246">
        <v>173.88018112035587</v>
      </c>
      <c r="F29" s="246">
        <v>944.54185241694984</v>
      </c>
      <c r="G29" s="234">
        <v>2909.6665231633506</v>
      </c>
      <c r="H29" s="246">
        <v>1185.8313550382493</v>
      </c>
      <c r="I29" s="189"/>
      <c r="J29" s="189"/>
      <c r="K29" s="390"/>
      <c r="L29" s="390"/>
      <c r="M29" s="390"/>
      <c r="N29" s="390"/>
      <c r="O29" s="390"/>
      <c r="P29" s="390"/>
    </row>
    <row r="30" spans="2:16" ht="15" customHeight="1" x14ac:dyDescent="0.25">
      <c r="B30" s="73">
        <v>2027</v>
      </c>
      <c r="C30" s="245">
        <v>157.87793165299607</v>
      </c>
      <c r="D30" s="216">
        <v>227.20169077358148</v>
      </c>
      <c r="E30" s="245">
        <v>174.52271812323931</v>
      </c>
      <c r="F30" s="245">
        <v>947.04131654502521</v>
      </c>
      <c r="G30" s="216">
        <v>2903.7010006074061</v>
      </c>
      <c r="H30" s="245">
        <v>1190.3094870581281</v>
      </c>
      <c r="I30" s="189"/>
      <c r="J30" s="189"/>
      <c r="K30" s="390"/>
      <c r="L30" s="390"/>
      <c r="M30" s="390"/>
      <c r="N30" s="390"/>
      <c r="O30" s="390"/>
      <c r="P30" s="390"/>
    </row>
    <row r="31" spans="2:16" ht="15" customHeight="1" x14ac:dyDescent="0.25">
      <c r="B31" s="74">
        <v>2028</v>
      </c>
      <c r="C31" s="246">
        <v>158.46339343317607</v>
      </c>
      <c r="D31" s="234">
        <v>227.33771997442273</v>
      </c>
      <c r="E31" s="246">
        <v>175.10834151752613</v>
      </c>
      <c r="F31" s="246">
        <v>949.6227567205309</v>
      </c>
      <c r="G31" s="234">
        <v>2895.4252853738585</v>
      </c>
      <c r="H31" s="246">
        <v>1193.9813605466329</v>
      </c>
      <c r="I31" s="189"/>
      <c r="J31" s="189"/>
      <c r="K31" s="390"/>
      <c r="L31" s="390"/>
      <c r="M31" s="390"/>
      <c r="N31" s="390"/>
      <c r="O31" s="390"/>
      <c r="P31" s="390"/>
    </row>
    <row r="32" spans="2:16" ht="15" customHeight="1" x14ac:dyDescent="0.25">
      <c r="B32" s="73">
        <v>2029</v>
      </c>
      <c r="C32" s="245">
        <v>159.0507048672211</v>
      </c>
      <c r="D32" s="216">
        <v>227.44483928997559</v>
      </c>
      <c r="E32" s="245">
        <v>175.66705886220447</v>
      </c>
      <c r="F32" s="245">
        <v>952.12235115668193</v>
      </c>
      <c r="G32" s="216">
        <v>2886.7331865561991</v>
      </c>
      <c r="H32" s="245">
        <v>1196.7194463641067</v>
      </c>
      <c r="I32" s="189"/>
      <c r="J32" s="189"/>
      <c r="K32" s="390"/>
      <c r="L32" s="390"/>
      <c r="M32" s="390"/>
      <c r="N32" s="390"/>
      <c r="O32" s="390"/>
      <c r="P32" s="390"/>
    </row>
    <row r="33" spans="2:16" ht="10.35" customHeight="1" x14ac:dyDescent="0.25">
      <c r="B33" s="76"/>
      <c r="C33" s="248"/>
      <c r="D33" s="237"/>
      <c r="E33" s="248"/>
      <c r="F33" s="248"/>
      <c r="G33" s="237"/>
      <c r="H33" s="248"/>
      <c r="I33" s="189"/>
      <c r="J33" s="189"/>
      <c r="K33" s="390"/>
      <c r="L33" s="390"/>
      <c r="M33" s="390"/>
      <c r="N33" s="390"/>
      <c r="O33" s="390"/>
      <c r="P33" s="390"/>
    </row>
    <row r="34" spans="2:16" ht="15" customHeight="1" x14ac:dyDescent="0.25">
      <c r="B34" s="74">
        <v>2030</v>
      </c>
      <c r="C34" s="246">
        <v>159.58132748573513</v>
      </c>
      <c r="D34" s="234">
        <v>227.5505262805126</v>
      </c>
      <c r="E34" s="246">
        <v>176.17363819505664</v>
      </c>
      <c r="F34" s="246">
        <v>954.70393239854707</v>
      </c>
      <c r="G34" s="234">
        <v>2877.2295328366035</v>
      </c>
      <c r="H34" s="246">
        <v>1199.2683992574098</v>
      </c>
      <c r="I34" s="189"/>
      <c r="J34" s="189"/>
      <c r="K34" s="390"/>
      <c r="L34" s="390"/>
      <c r="M34" s="390"/>
      <c r="N34" s="390"/>
      <c r="O34" s="390"/>
      <c r="P34" s="390"/>
    </row>
    <row r="35" spans="2:16" ht="15" customHeight="1" x14ac:dyDescent="0.25">
      <c r="B35" s="73">
        <v>2031</v>
      </c>
      <c r="C35" s="245">
        <v>160.10469692264269</v>
      </c>
      <c r="D35" s="216">
        <v>227.65926010268629</v>
      </c>
      <c r="E35" s="245">
        <v>176.6410082512615</v>
      </c>
      <c r="F35" s="245">
        <v>957.17387251455204</v>
      </c>
      <c r="G35" s="216">
        <v>2864.9251784183889</v>
      </c>
      <c r="H35" s="245">
        <v>1200.9292901702331</v>
      </c>
      <c r="I35" s="189"/>
      <c r="J35" s="189"/>
      <c r="K35" s="390"/>
      <c r="L35" s="390"/>
      <c r="M35" s="390"/>
      <c r="N35" s="390"/>
      <c r="O35" s="390"/>
      <c r="P35" s="390"/>
    </row>
    <row r="36" spans="2:16" ht="15" customHeight="1" x14ac:dyDescent="0.25">
      <c r="B36" s="74">
        <v>2032</v>
      </c>
      <c r="C36" s="246">
        <v>160.63022852920921</v>
      </c>
      <c r="D36" s="234">
        <v>227.7767976435135</v>
      </c>
      <c r="E36" s="246">
        <v>177.07380357433095</v>
      </c>
      <c r="F36" s="246">
        <v>959.72573697180519</v>
      </c>
      <c r="G36" s="234">
        <v>2853.3166597719278</v>
      </c>
      <c r="H36" s="246">
        <v>1202.2095379066352</v>
      </c>
      <c r="I36" s="189"/>
      <c r="J36" s="189"/>
      <c r="K36" s="390"/>
      <c r="L36" s="390"/>
      <c r="M36" s="390"/>
      <c r="N36" s="390"/>
      <c r="O36" s="390"/>
      <c r="P36" s="390"/>
    </row>
    <row r="37" spans="2:16" ht="15" customHeight="1" x14ac:dyDescent="0.25">
      <c r="B37" s="73">
        <v>2033</v>
      </c>
      <c r="C37" s="245">
        <v>161.15505324766397</v>
      </c>
      <c r="D37" s="216">
        <v>227.91540364529013</v>
      </c>
      <c r="E37" s="245">
        <v>177.4949278873986</v>
      </c>
      <c r="F37" s="245">
        <v>962.19567708780835</v>
      </c>
      <c r="G37" s="216">
        <v>2840.0506912686124</v>
      </c>
      <c r="H37" s="245">
        <v>1203.1545034474498</v>
      </c>
      <c r="I37" s="189"/>
      <c r="J37" s="189"/>
    </row>
    <row r="38" spans="2:16" ht="15" customHeight="1" x14ac:dyDescent="0.25">
      <c r="B38" s="74">
        <v>2034</v>
      </c>
      <c r="C38" s="246">
        <v>161.68235162193071</v>
      </c>
      <c r="D38" s="234">
        <v>228.05295872768625</v>
      </c>
      <c r="E38" s="246">
        <v>177.89589571714149</v>
      </c>
      <c r="F38" s="246">
        <v>964.74754154506013</v>
      </c>
      <c r="G38" s="234">
        <v>2826.2852366702305</v>
      </c>
      <c r="H38" s="246">
        <v>1204.0662533946643</v>
      </c>
      <c r="I38" s="189"/>
      <c r="J38" s="189"/>
    </row>
    <row r="39" spans="2:16" ht="10.35" customHeight="1" x14ac:dyDescent="0.25">
      <c r="B39" s="74"/>
      <c r="C39" s="246"/>
      <c r="D39" s="234"/>
      <c r="E39" s="246"/>
      <c r="F39" s="246"/>
      <c r="G39" s="234"/>
      <c r="H39" s="246"/>
      <c r="I39" s="189"/>
      <c r="J39" s="189"/>
    </row>
    <row r="40" spans="2:16" ht="15" customHeight="1" x14ac:dyDescent="0.25">
      <c r="B40" s="73">
        <v>2035</v>
      </c>
      <c r="C40" s="245">
        <v>162.21218241051344</v>
      </c>
      <c r="D40" s="216">
        <v>228.20790660002939</v>
      </c>
      <c r="E40" s="245">
        <v>178.32481197707281</v>
      </c>
      <c r="F40" s="245">
        <v>967.30632890894867</v>
      </c>
      <c r="G40" s="216">
        <v>2813.2514879424548</v>
      </c>
      <c r="H40" s="245">
        <v>1205.4571601457872</v>
      </c>
      <c r="I40" s="189"/>
      <c r="J40" s="189"/>
    </row>
    <row r="41" spans="2:16" ht="15" customHeight="1" x14ac:dyDescent="0.25">
      <c r="B41" s="74">
        <v>2036</v>
      </c>
      <c r="C41" s="246">
        <v>162.74332006469004</v>
      </c>
      <c r="D41" s="234">
        <v>228.37700213346554</v>
      </c>
      <c r="E41" s="246">
        <v>178.75840128157347</v>
      </c>
      <c r="F41" s="246">
        <v>969.8720585407076</v>
      </c>
      <c r="G41" s="234">
        <v>2800.8549833421093</v>
      </c>
      <c r="H41" s="246">
        <v>1206.9388916987036</v>
      </c>
      <c r="I41" s="189"/>
      <c r="J41" s="189"/>
    </row>
    <row r="42" spans="2:16" ht="15" customHeight="1" x14ac:dyDescent="0.25">
      <c r="B42" s="73">
        <v>2037</v>
      </c>
      <c r="C42" s="245">
        <v>163.27499503023228</v>
      </c>
      <c r="D42" s="216">
        <v>228.55379018702806</v>
      </c>
      <c r="E42" s="245">
        <v>179.17225648668517</v>
      </c>
      <c r="F42" s="245">
        <v>972.44474985785348</v>
      </c>
      <c r="G42" s="216">
        <v>2788.9631892945949</v>
      </c>
      <c r="H42" s="245">
        <v>1208.1092293597105</v>
      </c>
      <c r="I42" s="189"/>
      <c r="J42" s="189"/>
    </row>
    <row r="43" spans="2:16" ht="15" customHeight="1" x14ac:dyDescent="0.25">
      <c r="B43" s="74">
        <v>2038</v>
      </c>
      <c r="C43" s="246">
        <v>163.80758634410773</v>
      </c>
      <c r="D43" s="234">
        <v>228.73555547816392</v>
      </c>
      <c r="E43" s="246">
        <v>179.57511988475616</v>
      </c>
      <c r="F43" s="246">
        <v>975.02442233433214</v>
      </c>
      <c r="G43" s="234">
        <v>2777.4175578799318</v>
      </c>
      <c r="H43" s="246">
        <v>1209.1036717156217</v>
      </c>
      <c r="I43" s="189"/>
      <c r="J43" s="189"/>
    </row>
    <row r="44" spans="2:16" ht="15" customHeight="1" x14ac:dyDescent="0.25">
      <c r="B44" s="73">
        <v>2039</v>
      </c>
      <c r="C44" s="245">
        <v>164.3412719815561</v>
      </c>
      <c r="D44" s="216">
        <v>228.91560217785553</v>
      </c>
      <c r="E44" s="245">
        <v>179.96857049896616</v>
      </c>
      <c r="F44" s="245">
        <v>977.61109550071649</v>
      </c>
      <c r="G44" s="216">
        <v>2765.9238879169638</v>
      </c>
      <c r="H44" s="245">
        <v>1209.9457257615957</v>
      </c>
      <c r="I44" s="189"/>
      <c r="J44" s="189"/>
    </row>
    <row r="45" spans="2:16" ht="10.35" customHeight="1" x14ac:dyDescent="0.25">
      <c r="B45" s="76"/>
      <c r="C45" s="248"/>
      <c r="D45" s="237"/>
      <c r="E45" s="248"/>
      <c r="F45" s="248"/>
      <c r="G45" s="237"/>
      <c r="H45" s="248"/>
      <c r="I45" s="189"/>
      <c r="J45" s="189"/>
    </row>
    <row r="46" spans="2:16" ht="15" customHeight="1" x14ac:dyDescent="0.25">
      <c r="B46" s="74">
        <v>2040</v>
      </c>
      <c r="C46" s="246">
        <v>164.87608138792655</v>
      </c>
      <c r="D46" s="234">
        <v>229.11045394122351</v>
      </c>
      <c r="E46" s="246">
        <v>180.36302727453233</v>
      </c>
      <c r="F46" s="246">
        <v>980.20478894435507</v>
      </c>
      <c r="G46" s="234">
        <v>2755.0493593278725</v>
      </c>
      <c r="H46" s="246">
        <v>1210.586971278608</v>
      </c>
      <c r="I46" s="189"/>
      <c r="J46" s="189"/>
    </row>
    <row r="47" spans="2:16" ht="15" customHeight="1" x14ac:dyDescent="0.25">
      <c r="B47" s="73">
        <v>2041</v>
      </c>
      <c r="C47" s="245">
        <v>165.41215180807447</v>
      </c>
      <c r="D47" s="216">
        <v>229.31142746178838</v>
      </c>
      <c r="E47" s="245">
        <v>180.75278287791306</v>
      </c>
      <c r="F47" s="245">
        <v>982.80552230955414</v>
      </c>
      <c r="G47" s="216">
        <v>2744.5432751945614</v>
      </c>
      <c r="H47" s="245">
        <v>1211.1422442233566</v>
      </c>
      <c r="I47" s="189"/>
      <c r="J47" s="189"/>
    </row>
    <row r="48" spans="2:16" ht="15" customHeight="1" x14ac:dyDescent="0.25">
      <c r="B48" s="74">
        <v>2042</v>
      </c>
      <c r="C48" s="246">
        <v>165.94934974048184</v>
      </c>
      <c r="D48" s="234">
        <v>229.52353703143493</v>
      </c>
      <c r="E48" s="246">
        <v>181.13956266843624</v>
      </c>
      <c r="F48" s="246">
        <v>985.41331529774891</v>
      </c>
      <c r="G48" s="234">
        <v>2734.6055673649939</v>
      </c>
      <c r="H48" s="246">
        <v>1211.636189126481</v>
      </c>
      <c r="I48" s="189"/>
      <c r="J48" s="189"/>
    </row>
    <row r="49" spans="2:10" ht="15" customHeight="1" x14ac:dyDescent="0.25">
      <c r="B49" s="73">
        <v>2043</v>
      </c>
      <c r="C49" s="245">
        <v>166.48772531637835</v>
      </c>
      <c r="D49" s="216">
        <v>229.74434073542673</v>
      </c>
      <c r="E49" s="245">
        <v>181.52198327234785</v>
      </c>
      <c r="F49" s="245">
        <v>988.0281876676994</v>
      </c>
      <c r="G49" s="216">
        <v>2725.1370861403952</v>
      </c>
      <c r="H49" s="245">
        <v>1212.045575335798</v>
      </c>
      <c r="I49" s="189"/>
      <c r="J49" s="189"/>
    </row>
    <row r="50" spans="2:10" ht="10.35" customHeight="1" x14ac:dyDescent="0.25">
      <c r="B50" s="78"/>
      <c r="C50" s="253"/>
      <c r="D50" s="254"/>
      <c r="E50" s="253"/>
      <c r="F50" s="254"/>
      <c r="G50" s="255"/>
      <c r="H50" s="255"/>
      <c r="I50" s="189"/>
      <c r="J50" s="189"/>
    </row>
    <row r="51" spans="2:10" ht="15" customHeight="1" x14ac:dyDescent="0.25">
      <c r="B51" s="287" t="s">
        <v>5</v>
      </c>
      <c r="C51" s="256"/>
      <c r="D51" s="257"/>
      <c r="E51" s="256"/>
      <c r="F51" s="257"/>
      <c r="G51" s="258"/>
      <c r="H51" s="189"/>
      <c r="I51" s="189"/>
      <c r="J51" s="189"/>
    </row>
    <row r="52" spans="2:10" ht="15.75" x14ac:dyDescent="0.25">
      <c r="B52" s="189" t="s">
        <v>139</v>
      </c>
      <c r="C52" s="395">
        <f>RATE(2022-2010,,-C10,C22)</f>
        <v>1.6899989075614606E-2</v>
      </c>
      <c r="D52" s="395">
        <f t="shared" ref="D52:H52" si="0">RATE(2022-2010,,-D10,D22)</f>
        <v>-3.87904012964846E-4</v>
      </c>
      <c r="E52" s="395">
        <f t="shared" si="0"/>
        <v>1.207175259674791E-2</v>
      </c>
      <c r="F52" s="395">
        <f t="shared" si="0"/>
        <v>6.1214988842859547E-3</v>
      </c>
      <c r="G52" s="395">
        <f t="shared" si="0"/>
        <v>-1.9907495431213455E-2</v>
      </c>
      <c r="H52" s="395">
        <f t="shared" si="0"/>
        <v>-7.6390706579018849E-4</v>
      </c>
      <c r="I52" s="189"/>
      <c r="J52" s="189"/>
    </row>
    <row r="53" spans="2:10" ht="15.75" x14ac:dyDescent="0.25">
      <c r="B53" s="380" t="s">
        <v>136</v>
      </c>
      <c r="C53" s="394">
        <f>RATE(2023-2022,,-C22,C25)</f>
        <v>4.1054531988341379E-2</v>
      </c>
      <c r="D53" s="394">
        <f t="shared" ref="D53:H53" si="1">RATE(2023-2022,,-D22,D25)</f>
        <v>2.9110070438654975E-2</v>
      </c>
      <c r="E53" s="394">
        <f t="shared" si="1"/>
        <v>4.8336832876547955E-2</v>
      </c>
      <c r="F53" s="394">
        <f t="shared" si="1"/>
        <v>-5.5379845547119432E-3</v>
      </c>
      <c r="G53" s="394">
        <f t="shared" si="1"/>
        <v>0.11846954349147928</v>
      </c>
      <c r="H53" s="394">
        <f t="shared" si="1"/>
        <v>2.883623188710378E-2</v>
      </c>
      <c r="I53" s="189"/>
      <c r="J53" s="189"/>
    </row>
    <row r="54" spans="2:10" ht="15.75" x14ac:dyDescent="0.25">
      <c r="B54" s="189" t="s">
        <v>137</v>
      </c>
      <c r="C54" s="395">
        <f>RATE(2033-2023,,-C25,C37)</f>
        <v>3.5447142521814359E-3</v>
      </c>
      <c r="D54" s="395">
        <f t="shared" ref="D54:H54" si="2">RATE(2033-2023,,-D25,D37)</f>
        <v>2.7758412639575739E-3</v>
      </c>
      <c r="E54" s="395">
        <f t="shared" si="2"/>
        <v>4.5393892996123987E-3</v>
      </c>
      <c r="F54" s="395">
        <f t="shared" si="2"/>
        <v>2.6522884382468512E-3</v>
      </c>
      <c r="G54" s="395">
        <f t="shared" si="2"/>
        <v>7.8862309044677257E-3</v>
      </c>
      <c r="H54" s="395">
        <f t="shared" si="2"/>
        <v>6.5082563205407402E-3</v>
      </c>
      <c r="I54" s="189"/>
      <c r="J54" s="189"/>
    </row>
    <row r="55" spans="2:10" ht="15.75" x14ac:dyDescent="0.25">
      <c r="B55" s="380" t="s">
        <v>138</v>
      </c>
      <c r="C55" s="394">
        <f>RATE(2043-2023,,-C25,C49)</f>
        <v>3.4027304532811644E-3</v>
      </c>
      <c r="D55" s="394">
        <f t="shared" ref="D55:H55" si="3">RATE(2043-2023,,-D25,D49)</f>
        <v>1.7872233107538878E-3</v>
      </c>
      <c r="E55" s="394">
        <f t="shared" si="3"/>
        <v>3.3920353043982504E-3</v>
      </c>
      <c r="F55" s="394">
        <f t="shared" si="3"/>
        <v>2.6525700630540797E-3</v>
      </c>
      <c r="G55" s="394">
        <f t="shared" si="3"/>
        <v>1.8642257024031566E-3</v>
      </c>
      <c r="H55" s="394">
        <f t="shared" si="3"/>
        <v>3.618246129719021E-3</v>
      </c>
      <c r="I55" s="189"/>
      <c r="J55" s="189"/>
    </row>
    <row r="56" spans="2:10" ht="15" customHeight="1" x14ac:dyDescent="0.25">
      <c r="B56" s="51" t="s">
        <v>17</v>
      </c>
      <c r="C56" s="251"/>
      <c r="D56" s="251"/>
      <c r="E56" s="252"/>
      <c r="F56" s="252"/>
      <c r="G56" s="252"/>
      <c r="H56" s="252"/>
      <c r="I56" s="189"/>
      <c r="J56" s="189"/>
    </row>
    <row r="57" spans="2:10" ht="15" customHeight="1" x14ac:dyDescent="0.25">
      <c r="B57" s="381" t="s">
        <v>18</v>
      </c>
      <c r="C57" s="382"/>
      <c r="D57" s="382"/>
      <c r="E57" s="382"/>
      <c r="F57" s="382"/>
      <c r="G57" s="382"/>
      <c r="H57" s="382"/>
      <c r="I57" s="189"/>
      <c r="J57" s="189"/>
    </row>
    <row r="58" spans="2:10" ht="15.75" x14ac:dyDescent="0.25">
      <c r="B58" s="189"/>
      <c r="C58" s="189"/>
      <c r="D58" s="189"/>
      <c r="E58" s="189"/>
      <c r="F58" s="189"/>
      <c r="G58" s="189"/>
      <c r="H58" s="189"/>
    </row>
    <row r="59" spans="2:10" ht="15.75" x14ac:dyDescent="0.25">
      <c r="B59" s="189"/>
      <c r="C59" s="189"/>
      <c r="D59" s="189"/>
      <c r="E59" s="189"/>
      <c r="F59" s="189"/>
      <c r="G59" s="189"/>
      <c r="H59" s="189"/>
      <c r="I59" s="70"/>
    </row>
    <row r="60" spans="2:10" ht="15.75" x14ac:dyDescent="0.25">
      <c r="B60" s="189"/>
      <c r="C60" s="189"/>
      <c r="D60" s="189"/>
      <c r="E60" s="189"/>
      <c r="F60" s="189"/>
      <c r="G60" s="189"/>
      <c r="H60" s="189"/>
      <c r="I60" s="70"/>
    </row>
  </sheetData>
  <printOptions horizontalCentered="1"/>
  <pageMargins left="0.7" right="0.7" top="0.75" bottom="0.75" header="0.3" footer="0.3"/>
  <pageSetup scale="84" orientation="portrait" cellComments="asDisplaye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B1:Q63"/>
  <sheetViews>
    <sheetView showGridLines="0" zoomScale="70" zoomScaleNormal="70" workbookViewId="0">
      <pane ySplit="8" topLeftCell="A9" activePane="bottomLeft" state="frozen"/>
      <selection sqref="A1:XFD1048576"/>
      <selection pane="bottomLeft" activeCell="M1" sqref="M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8" width="16.5703125" style="19" customWidth="1"/>
    <col min="9" max="10" width="9.140625" style="19"/>
    <col min="11" max="16384" width="9.140625" style="2"/>
  </cols>
  <sheetData>
    <row r="1" spans="2:17" ht="18.75" x14ac:dyDescent="0.3">
      <c r="B1" s="21" t="s">
        <v>53</v>
      </c>
      <c r="C1" s="21"/>
      <c r="D1" s="21"/>
      <c r="E1" s="21"/>
      <c r="F1" s="21"/>
      <c r="G1" s="21"/>
      <c r="H1" s="21"/>
    </row>
    <row r="2" spans="2:17" x14ac:dyDescent="0.25">
      <c r="B2" s="8"/>
      <c r="C2" s="8"/>
      <c r="D2" s="8"/>
      <c r="E2" s="8"/>
      <c r="F2" s="8"/>
      <c r="G2" s="8"/>
      <c r="H2" s="8"/>
      <c r="K2" s="314"/>
    </row>
    <row r="3" spans="2:17" ht="21" x14ac:dyDescent="0.35">
      <c r="B3" s="22" t="s">
        <v>54</v>
      </c>
      <c r="C3" s="22"/>
      <c r="D3" s="22"/>
      <c r="E3" s="22"/>
      <c r="F3" s="22"/>
      <c r="G3" s="22"/>
      <c r="H3" s="22"/>
      <c r="K3" s="310"/>
    </row>
    <row r="4" spans="2:17" ht="34.15" customHeight="1" x14ac:dyDescent="0.35">
      <c r="B4" s="22" t="s">
        <v>55</v>
      </c>
      <c r="C4" s="22"/>
      <c r="D4" s="22"/>
      <c r="E4" s="22"/>
      <c r="F4" s="22"/>
      <c r="G4" s="22"/>
      <c r="H4" s="22"/>
    </row>
    <row r="5" spans="2:17" ht="24" customHeight="1" x14ac:dyDescent="0.35">
      <c r="B5" s="38"/>
      <c r="C5" s="8"/>
      <c r="D5" s="8"/>
      <c r="E5" s="8"/>
      <c r="F5" s="8"/>
      <c r="G5" s="8"/>
      <c r="H5" s="8"/>
    </row>
    <row r="6" spans="2:17" s="289" customFormat="1" ht="18" customHeight="1" x14ac:dyDescent="0.25">
      <c r="B6" s="295"/>
      <c r="C6" s="291" t="s">
        <v>27</v>
      </c>
      <c r="D6" s="291"/>
      <c r="E6" s="291"/>
      <c r="F6" s="291" t="s">
        <v>28</v>
      </c>
      <c r="G6" s="291"/>
      <c r="H6" s="291"/>
      <c r="I6" s="300"/>
      <c r="J6" s="300"/>
    </row>
    <row r="7" spans="2:17" s="289" customFormat="1" ht="18" customHeight="1" x14ac:dyDescent="0.25">
      <c r="B7" s="295"/>
      <c r="C7" s="291" t="s">
        <v>56</v>
      </c>
      <c r="D7" s="291"/>
      <c r="E7" s="291"/>
      <c r="F7" s="291" t="s">
        <v>57</v>
      </c>
      <c r="G7" s="291"/>
      <c r="H7" s="291"/>
      <c r="I7" s="300"/>
      <c r="J7" s="300"/>
    </row>
    <row r="8" spans="2:17" ht="18" customHeight="1" x14ac:dyDescent="0.25">
      <c r="B8" s="192" t="s">
        <v>3</v>
      </c>
      <c r="C8" s="111" t="s">
        <v>12</v>
      </c>
      <c r="D8" s="111" t="s">
        <v>13</v>
      </c>
      <c r="E8" s="111" t="s">
        <v>21</v>
      </c>
      <c r="F8" s="111" t="s">
        <v>12</v>
      </c>
      <c r="G8" s="111" t="s">
        <v>13</v>
      </c>
      <c r="H8" s="111" t="s">
        <v>21</v>
      </c>
      <c r="I8" s="82"/>
      <c r="J8" s="82"/>
    </row>
    <row r="9" spans="2:17" ht="15" customHeight="1" x14ac:dyDescent="0.25">
      <c r="B9" s="63" t="s">
        <v>0</v>
      </c>
      <c r="C9" s="334"/>
      <c r="D9" s="84"/>
      <c r="E9" s="84"/>
      <c r="F9" s="84"/>
      <c r="G9" s="84"/>
      <c r="H9" s="84"/>
      <c r="I9" s="82"/>
      <c r="J9" s="82"/>
      <c r="K9" s="391"/>
      <c r="L9" s="391"/>
      <c r="M9" s="391"/>
      <c r="N9" s="391"/>
      <c r="O9" s="391"/>
      <c r="P9" s="391"/>
      <c r="Q9" s="391"/>
    </row>
    <row r="10" spans="2:17" ht="15" customHeight="1" x14ac:dyDescent="0.25">
      <c r="B10" s="74">
        <v>2010</v>
      </c>
      <c r="C10" s="88">
        <v>473.09989200000001</v>
      </c>
      <c r="D10" s="88">
        <v>74.618742000000012</v>
      </c>
      <c r="E10" s="88">
        <v>547.71863399999995</v>
      </c>
      <c r="F10" s="88">
        <v>480.30862255</v>
      </c>
      <c r="G10" s="88">
        <v>229.61575238899999</v>
      </c>
      <c r="H10" s="88">
        <v>709.92437493900002</v>
      </c>
      <c r="I10" s="82"/>
      <c r="J10" s="82"/>
      <c r="K10" s="88"/>
      <c r="L10" s="88"/>
      <c r="M10" s="88"/>
      <c r="N10" s="88"/>
      <c r="O10" s="88"/>
      <c r="P10" s="88"/>
      <c r="Q10" s="391"/>
    </row>
    <row r="11" spans="2:17" ht="15" customHeight="1" x14ac:dyDescent="0.25">
      <c r="B11" s="73">
        <v>2011</v>
      </c>
      <c r="C11" s="86">
        <v>488.40201900000005</v>
      </c>
      <c r="D11" s="86">
        <v>78.631512000000001</v>
      </c>
      <c r="E11" s="86">
        <v>567.03353100000004</v>
      </c>
      <c r="F11" s="86">
        <v>496.65251410500008</v>
      </c>
      <c r="G11" s="86">
        <v>241.20574045799998</v>
      </c>
      <c r="H11" s="86">
        <v>737.85825456300006</v>
      </c>
      <c r="I11" s="82"/>
      <c r="J11" s="82"/>
      <c r="K11" s="88"/>
      <c r="L11" s="88"/>
      <c r="M11" s="88"/>
      <c r="N11" s="88"/>
      <c r="O11" s="88"/>
      <c r="P11" s="88"/>
      <c r="Q11" s="391"/>
    </row>
    <row r="12" spans="2:17" ht="15" customHeight="1" x14ac:dyDescent="0.25">
      <c r="B12" s="74">
        <v>2012</v>
      </c>
      <c r="C12" s="88">
        <v>494.76780099999996</v>
      </c>
      <c r="D12" s="88">
        <v>79.850252999999995</v>
      </c>
      <c r="E12" s="88">
        <v>574.61805400000003</v>
      </c>
      <c r="F12" s="88">
        <v>503.34644795300005</v>
      </c>
      <c r="G12" s="88">
        <v>242.708986829</v>
      </c>
      <c r="H12" s="88">
        <v>746.05543478200002</v>
      </c>
      <c r="I12" s="82"/>
      <c r="J12" s="82"/>
      <c r="K12" s="88"/>
      <c r="L12" s="88"/>
      <c r="M12" s="88"/>
      <c r="N12" s="88"/>
      <c r="O12" s="88"/>
      <c r="P12" s="88"/>
      <c r="Q12" s="391"/>
    </row>
    <row r="13" spans="2:17" ht="15" customHeight="1" x14ac:dyDescent="0.25">
      <c r="B13" s="73">
        <v>2013</v>
      </c>
      <c r="C13" s="85">
        <v>498.90863500000006</v>
      </c>
      <c r="D13" s="86">
        <v>82.178190000000001</v>
      </c>
      <c r="E13" s="86">
        <v>581.08682500000009</v>
      </c>
      <c r="F13" s="86">
        <v>511.02607698799994</v>
      </c>
      <c r="G13" s="86">
        <v>248.41292982700003</v>
      </c>
      <c r="H13" s="86">
        <v>759.43900681499997</v>
      </c>
      <c r="I13" s="82"/>
      <c r="J13" s="82"/>
      <c r="K13" s="87"/>
      <c r="L13" s="88"/>
      <c r="M13" s="88"/>
      <c r="N13" s="88"/>
      <c r="O13" s="88"/>
      <c r="P13" s="88"/>
      <c r="Q13" s="391"/>
    </row>
    <row r="14" spans="2:17" ht="15" customHeight="1" x14ac:dyDescent="0.25">
      <c r="B14" s="74">
        <v>2014</v>
      </c>
      <c r="C14" s="87">
        <v>514.83151499999997</v>
      </c>
      <c r="D14" s="88">
        <v>85.121331000000012</v>
      </c>
      <c r="E14" s="88">
        <v>599.95284600000002</v>
      </c>
      <c r="F14" s="88">
        <v>527.08659269199995</v>
      </c>
      <c r="G14" s="88">
        <v>254.76773991900001</v>
      </c>
      <c r="H14" s="88">
        <v>781.8543326109999</v>
      </c>
      <c r="I14" s="82"/>
      <c r="J14" s="82"/>
      <c r="K14" s="87"/>
      <c r="L14" s="88"/>
      <c r="M14" s="88"/>
      <c r="N14" s="88"/>
      <c r="O14" s="88"/>
      <c r="P14" s="88"/>
      <c r="Q14" s="391"/>
    </row>
    <row r="15" spans="2:17" ht="15" customHeight="1" x14ac:dyDescent="0.25">
      <c r="B15" s="73">
        <v>2015</v>
      </c>
      <c r="C15" s="85">
        <v>543.25446399999998</v>
      </c>
      <c r="D15" s="86">
        <v>87.175232999999992</v>
      </c>
      <c r="E15" s="86">
        <v>630.42969700000003</v>
      </c>
      <c r="F15" s="86">
        <v>555.79090334399996</v>
      </c>
      <c r="G15" s="86">
        <v>258.85174091300001</v>
      </c>
      <c r="H15" s="86">
        <v>814.64264425699992</v>
      </c>
      <c r="I15" s="82"/>
      <c r="J15" s="82"/>
      <c r="K15" s="87"/>
      <c r="L15" s="88"/>
      <c r="M15" s="88"/>
      <c r="N15" s="88"/>
      <c r="O15" s="88"/>
      <c r="P15" s="88"/>
      <c r="Q15" s="391"/>
    </row>
    <row r="16" spans="2:17" ht="15" customHeight="1" x14ac:dyDescent="0.25">
      <c r="B16" s="74">
        <v>2016</v>
      </c>
      <c r="C16" s="87">
        <v>574.62481600000001</v>
      </c>
      <c r="D16" s="88">
        <v>89.893681999999998</v>
      </c>
      <c r="E16" s="88">
        <v>664.51849800000002</v>
      </c>
      <c r="F16" s="88">
        <v>590.21257409300006</v>
      </c>
      <c r="G16" s="88">
        <v>262.22612887000003</v>
      </c>
      <c r="H16" s="88">
        <v>852.43870296300008</v>
      </c>
      <c r="I16" s="82"/>
      <c r="J16" s="82"/>
      <c r="K16" s="87"/>
      <c r="L16" s="88"/>
      <c r="M16" s="88"/>
      <c r="N16" s="88"/>
      <c r="O16" s="88"/>
      <c r="P16" s="88"/>
      <c r="Q16" s="391"/>
    </row>
    <row r="17" spans="2:17" ht="15" customHeight="1" x14ac:dyDescent="0.25">
      <c r="B17" s="77">
        <v>2017</v>
      </c>
      <c r="C17" s="85">
        <v>595.11776899999995</v>
      </c>
      <c r="D17" s="86">
        <v>93.493859999999998</v>
      </c>
      <c r="E17" s="86">
        <v>688.61162899999999</v>
      </c>
      <c r="F17" s="86">
        <v>611.84197210700006</v>
      </c>
      <c r="G17" s="86">
        <v>268.80441676499998</v>
      </c>
      <c r="H17" s="86">
        <v>880.64638887199999</v>
      </c>
      <c r="I17" s="82"/>
      <c r="J17" s="82"/>
      <c r="K17" s="87"/>
      <c r="L17" s="88"/>
      <c r="M17" s="88"/>
      <c r="N17" s="88"/>
      <c r="O17" s="88"/>
      <c r="P17" s="88"/>
      <c r="Q17" s="391"/>
    </row>
    <row r="18" spans="2:17" ht="15" customHeight="1" x14ac:dyDescent="0.25">
      <c r="B18" s="75">
        <v>2018</v>
      </c>
      <c r="C18" s="87">
        <v>626.985951</v>
      </c>
      <c r="D18" s="88">
        <v>96.249676000000008</v>
      </c>
      <c r="E18" s="88">
        <v>723.23562700000002</v>
      </c>
      <c r="F18" s="88">
        <v>644.95957262499996</v>
      </c>
      <c r="G18" s="88">
        <v>278.65951379999996</v>
      </c>
      <c r="H18" s="88">
        <v>923.61908642499986</v>
      </c>
      <c r="I18" s="82"/>
      <c r="J18" s="82"/>
      <c r="K18" s="87"/>
      <c r="L18" s="88"/>
      <c r="M18" s="88"/>
      <c r="N18" s="88"/>
      <c r="O18" s="88"/>
      <c r="P18" s="88"/>
      <c r="Q18" s="391"/>
    </row>
    <row r="19" spans="2:17" ht="15" customHeight="1" x14ac:dyDescent="0.25">
      <c r="B19" s="77">
        <v>2019</v>
      </c>
      <c r="C19" s="85">
        <v>653.77725399999997</v>
      </c>
      <c r="D19" s="86">
        <v>100.226955</v>
      </c>
      <c r="E19" s="86">
        <v>754.00420899999995</v>
      </c>
      <c r="F19" s="86">
        <v>673.69086098599996</v>
      </c>
      <c r="G19" s="86">
        <v>289.63513803100005</v>
      </c>
      <c r="H19" s="86">
        <v>963.32599901699996</v>
      </c>
      <c r="I19" s="82"/>
      <c r="J19" s="82"/>
      <c r="K19" s="87"/>
      <c r="L19" s="88"/>
      <c r="M19" s="88"/>
      <c r="N19" s="88"/>
      <c r="O19" s="88"/>
      <c r="P19" s="88"/>
      <c r="Q19" s="391"/>
    </row>
    <row r="20" spans="2:17" ht="15" customHeight="1" x14ac:dyDescent="0.25">
      <c r="B20" s="346">
        <v>2020</v>
      </c>
      <c r="C20" s="327">
        <v>368.32779900000003</v>
      </c>
      <c r="D20" s="347">
        <v>46.727488999999998</v>
      </c>
      <c r="E20" s="347">
        <v>415.05528800000002</v>
      </c>
      <c r="F20" s="347">
        <v>374.290546248</v>
      </c>
      <c r="G20" s="347">
        <v>127.32921848300001</v>
      </c>
      <c r="H20" s="347">
        <v>501.61976473099998</v>
      </c>
      <c r="I20" s="82"/>
      <c r="J20" s="82"/>
      <c r="K20" s="87"/>
      <c r="L20" s="88"/>
      <c r="M20" s="88"/>
      <c r="N20" s="88"/>
      <c r="O20" s="88"/>
      <c r="P20" s="88"/>
      <c r="Q20" s="391"/>
    </row>
    <row r="21" spans="2:17" ht="15" customHeight="1" x14ac:dyDescent="0.25">
      <c r="B21" s="77">
        <v>2021</v>
      </c>
      <c r="C21" s="86">
        <v>401.79807899999997</v>
      </c>
      <c r="D21" s="86">
        <v>47.400702000000003</v>
      </c>
      <c r="E21" s="86">
        <v>449.19878099999994</v>
      </c>
      <c r="F21" s="86">
        <v>422.001550334</v>
      </c>
      <c r="G21" s="86">
        <v>90.356554328000001</v>
      </c>
      <c r="H21" s="86">
        <v>512.35810466200007</v>
      </c>
      <c r="I21" s="82"/>
      <c r="J21" s="82"/>
      <c r="K21" s="88"/>
      <c r="L21" s="88"/>
      <c r="M21" s="88"/>
      <c r="N21" s="88"/>
      <c r="O21" s="88"/>
      <c r="P21" s="88"/>
      <c r="Q21" s="391"/>
    </row>
    <row r="22" spans="2:17" ht="15" customHeight="1" x14ac:dyDescent="0.25">
      <c r="B22" s="75" t="s">
        <v>135</v>
      </c>
      <c r="C22" s="88">
        <v>611.69707700000004</v>
      </c>
      <c r="D22" s="88">
        <v>88.535591999999994</v>
      </c>
      <c r="E22" s="88">
        <v>700.23266899999999</v>
      </c>
      <c r="F22" s="88">
        <v>633.44284771500008</v>
      </c>
      <c r="G22" s="88">
        <v>211.39029312099998</v>
      </c>
      <c r="H22" s="88">
        <v>844.83314083599998</v>
      </c>
      <c r="I22" s="82"/>
      <c r="J22" s="82"/>
      <c r="K22" s="391"/>
      <c r="L22" s="391"/>
      <c r="M22" s="391"/>
      <c r="N22" s="391"/>
      <c r="O22" s="391"/>
      <c r="P22" s="391"/>
      <c r="Q22" s="391"/>
    </row>
    <row r="23" spans="2:17" ht="10.35" customHeight="1" x14ac:dyDescent="0.25">
      <c r="B23" s="76"/>
      <c r="C23" s="89"/>
      <c r="D23" s="90"/>
      <c r="E23" s="90"/>
      <c r="F23" s="90"/>
      <c r="G23" s="90"/>
      <c r="H23" s="90"/>
      <c r="I23" s="82"/>
      <c r="J23" s="82"/>
      <c r="K23" s="391"/>
      <c r="L23" s="391"/>
      <c r="M23" s="391"/>
      <c r="N23" s="391"/>
      <c r="O23" s="391"/>
      <c r="P23" s="391"/>
      <c r="Q23" s="391"/>
    </row>
    <row r="24" spans="2:17" ht="15" customHeight="1" x14ac:dyDescent="0.25">
      <c r="B24" s="63" t="s">
        <v>4</v>
      </c>
      <c r="C24" s="87"/>
      <c r="D24" s="88"/>
      <c r="E24" s="88"/>
      <c r="F24" s="88"/>
      <c r="G24" s="88"/>
      <c r="H24" s="88"/>
      <c r="I24" s="82"/>
      <c r="J24" s="82"/>
      <c r="K24" s="391"/>
      <c r="L24" s="391"/>
      <c r="M24" s="391"/>
      <c r="N24" s="391"/>
      <c r="O24" s="391"/>
      <c r="P24" s="391"/>
      <c r="Q24" s="391"/>
    </row>
    <row r="25" spans="2:17" ht="15" customHeight="1" x14ac:dyDescent="0.25">
      <c r="B25" s="77">
        <v>2023</v>
      </c>
      <c r="C25" s="86">
        <v>649.16386353015412</v>
      </c>
      <c r="D25" s="86">
        <v>99.316270295010398</v>
      </c>
      <c r="E25" s="86">
        <v>748.48013382516456</v>
      </c>
      <c r="F25" s="86">
        <v>675.11364953813472</v>
      </c>
      <c r="G25" s="86">
        <v>265.70628975167375</v>
      </c>
      <c r="H25" s="86">
        <v>940.81993928980853</v>
      </c>
      <c r="I25" s="82"/>
      <c r="J25" s="82"/>
      <c r="K25" s="390"/>
      <c r="L25" s="390"/>
      <c r="M25" s="390"/>
      <c r="N25" s="390"/>
      <c r="O25" s="390"/>
      <c r="P25" s="390"/>
      <c r="Q25" s="391"/>
    </row>
    <row r="26" spans="2:17" ht="15" customHeight="1" x14ac:dyDescent="0.25">
      <c r="B26" s="75">
        <v>2024</v>
      </c>
      <c r="C26" s="88">
        <v>663.30416095043779</v>
      </c>
      <c r="D26" s="88">
        <v>107.08941346134301</v>
      </c>
      <c r="E26" s="88">
        <v>770.39357441178083</v>
      </c>
      <c r="F26" s="88">
        <v>691.65907450566294</v>
      </c>
      <c r="G26" s="88">
        <v>310.86256944031186</v>
      </c>
      <c r="H26" s="88">
        <v>1002.5216439459748</v>
      </c>
      <c r="I26" s="82"/>
      <c r="J26" s="82"/>
      <c r="K26" s="390"/>
      <c r="L26" s="390"/>
      <c r="M26" s="390"/>
      <c r="N26" s="390"/>
      <c r="O26" s="390"/>
      <c r="P26" s="390"/>
      <c r="Q26" s="391"/>
    </row>
    <row r="27" spans="2:17" ht="10.35" customHeight="1" x14ac:dyDescent="0.25">
      <c r="B27" s="75"/>
      <c r="C27" s="88"/>
      <c r="D27" s="88"/>
      <c r="E27" s="88"/>
      <c r="F27" s="88"/>
      <c r="G27" s="88"/>
      <c r="H27" s="88"/>
      <c r="I27" s="82"/>
      <c r="J27" s="82"/>
      <c r="K27" s="390"/>
      <c r="L27" s="390"/>
      <c r="M27" s="390"/>
      <c r="N27" s="390"/>
      <c r="O27" s="390"/>
      <c r="P27" s="390"/>
      <c r="Q27" s="391"/>
    </row>
    <row r="28" spans="2:17" ht="15" customHeight="1" x14ac:dyDescent="0.25">
      <c r="B28" s="77">
        <v>2025</v>
      </c>
      <c r="C28" s="86">
        <v>669.81212021954548</v>
      </c>
      <c r="D28" s="86">
        <v>111.02652674862571</v>
      </c>
      <c r="E28" s="86">
        <v>780.83864696817113</v>
      </c>
      <c r="F28" s="86">
        <v>700.30321509044074</v>
      </c>
      <c r="G28" s="86">
        <v>327.61340067015874</v>
      </c>
      <c r="H28" s="86">
        <v>1027.9166157605996</v>
      </c>
      <c r="I28" s="82"/>
      <c r="J28" s="82"/>
      <c r="K28" s="390"/>
      <c r="L28" s="390"/>
      <c r="M28" s="390"/>
      <c r="N28" s="390"/>
      <c r="O28" s="390"/>
      <c r="P28" s="390"/>
      <c r="Q28" s="391"/>
    </row>
    <row r="29" spans="2:17" ht="15" customHeight="1" x14ac:dyDescent="0.25">
      <c r="B29" s="75">
        <v>2026</v>
      </c>
      <c r="C29" s="88">
        <v>677.8449731658568</v>
      </c>
      <c r="D29" s="88">
        <v>114.37787553752663</v>
      </c>
      <c r="E29" s="88">
        <v>792.22284870338342</v>
      </c>
      <c r="F29" s="88">
        <v>710.58204682866528</v>
      </c>
      <c r="G29" s="88">
        <v>338.70166197281247</v>
      </c>
      <c r="H29" s="88">
        <v>1049.2837088014776</v>
      </c>
      <c r="I29" s="82"/>
      <c r="J29" s="82"/>
      <c r="K29" s="390"/>
      <c r="L29" s="390"/>
      <c r="M29" s="390"/>
      <c r="N29" s="390"/>
      <c r="O29" s="390"/>
      <c r="P29" s="390"/>
      <c r="Q29" s="391"/>
    </row>
    <row r="30" spans="2:17" ht="15" customHeight="1" x14ac:dyDescent="0.25">
      <c r="B30" s="77">
        <v>2027</v>
      </c>
      <c r="C30" s="86">
        <v>689.11160747641816</v>
      </c>
      <c r="D30" s="86">
        <v>117.98520693814292</v>
      </c>
      <c r="E30" s="86">
        <v>807.09681441456098</v>
      </c>
      <c r="F30" s="86">
        <v>724.30442162394172</v>
      </c>
      <c r="G30" s="86">
        <v>348.57157387141643</v>
      </c>
      <c r="H30" s="86">
        <v>1072.8759954953582</v>
      </c>
      <c r="I30" s="82"/>
      <c r="J30" s="82"/>
      <c r="K30" s="390"/>
      <c r="L30" s="390"/>
      <c r="M30" s="390"/>
      <c r="N30" s="390"/>
      <c r="O30" s="390"/>
      <c r="P30" s="390"/>
      <c r="Q30" s="391"/>
    </row>
    <row r="31" spans="2:17" ht="15" customHeight="1" x14ac:dyDescent="0.25">
      <c r="B31" s="75">
        <v>2028</v>
      </c>
      <c r="C31" s="88">
        <v>703.45345682005586</v>
      </c>
      <c r="D31" s="88">
        <v>121.86141851671185</v>
      </c>
      <c r="E31" s="88">
        <v>825.31487533676761</v>
      </c>
      <c r="F31" s="88">
        <v>741.39410134687159</v>
      </c>
      <c r="G31" s="88">
        <v>358.91556233597737</v>
      </c>
      <c r="H31" s="88">
        <v>1100.3096636828488</v>
      </c>
      <c r="I31" s="82"/>
      <c r="J31" s="82"/>
      <c r="K31" s="390"/>
      <c r="L31" s="390"/>
      <c r="M31" s="390"/>
      <c r="N31" s="390"/>
      <c r="O31" s="390"/>
      <c r="P31" s="390"/>
      <c r="Q31" s="391"/>
    </row>
    <row r="32" spans="2:17" ht="15" customHeight="1" x14ac:dyDescent="0.25">
      <c r="B32" s="77">
        <v>2029</v>
      </c>
      <c r="C32" s="86">
        <v>721.31890072834244</v>
      </c>
      <c r="D32" s="86">
        <v>125.94575921376183</v>
      </c>
      <c r="E32" s="86">
        <v>847.26465994210423</v>
      </c>
      <c r="F32" s="86">
        <v>762.22417219855743</v>
      </c>
      <c r="G32" s="86">
        <v>369.77203088324501</v>
      </c>
      <c r="H32" s="86">
        <v>1131.9962030818024</v>
      </c>
      <c r="I32" s="82"/>
      <c r="J32" s="82"/>
      <c r="K32" s="390"/>
      <c r="L32" s="390"/>
      <c r="M32" s="390"/>
      <c r="N32" s="390"/>
      <c r="O32" s="390"/>
      <c r="P32" s="390"/>
      <c r="Q32" s="391"/>
    </row>
    <row r="33" spans="2:17" ht="10.35" customHeight="1" x14ac:dyDescent="0.25">
      <c r="B33" s="78"/>
      <c r="C33" s="90"/>
      <c r="D33" s="90"/>
      <c r="E33" s="90"/>
      <c r="F33" s="90"/>
      <c r="G33" s="90"/>
      <c r="H33" s="90"/>
      <c r="I33" s="82"/>
      <c r="J33" s="82"/>
      <c r="K33" s="390"/>
      <c r="L33" s="390"/>
      <c r="M33" s="390"/>
      <c r="N33" s="390"/>
      <c r="O33" s="390"/>
      <c r="P33" s="390"/>
      <c r="Q33" s="391"/>
    </row>
    <row r="34" spans="2:17" ht="15" customHeight="1" x14ac:dyDescent="0.25">
      <c r="B34" s="75">
        <v>2030</v>
      </c>
      <c r="C34" s="88">
        <v>740.35612330554386</v>
      </c>
      <c r="D34" s="88">
        <v>130.20103787441397</v>
      </c>
      <c r="E34" s="88">
        <v>870.55716117995792</v>
      </c>
      <c r="F34" s="88">
        <v>784.4622131876954</v>
      </c>
      <c r="G34" s="88">
        <v>380.94990798930553</v>
      </c>
      <c r="H34" s="88">
        <v>1165.4121211770009</v>
      </c>
      <c r="I34" s="82"/>
      <c r="J34" s="82"/>
      <c r="K34" s="390"/>
      <c r="L34" s="390"/>
      <c r="M34" s="390"/>
      <c r="N34" s="390"/>
      <c r="O34" s="390"/>
      <c r="P34" s="390"/>
      <c r="Q34" s="391"/>
    </row>
    <row r="35" spans="2:17" ht="15" customHeight="1" x14ac:dyDescent="0.25">
      <c r="B35" s="77">
        <v>2031</v>
      </c>
      <c r="C35" s="86">
        <v>761.0571746240588</v>
      </c>
      <c r="D35" s="86">
        <v>134.53322110626652</v>
      </c>
      <c r="E35" s="86">
        <v>895.59039573032521</v>
      </c>
      <c r="F35" s="86">
        <v>808.48276214688246</v>
      </c>
      <c r="G35" s="86">
        <v>391.89516307946798</v>
      </c>
      <c r="H35" s="86">
        <v>1200.3779252263503</v>
      </c>
      <c r="I35" s="82"/>
      <c r="J35" s="82"/>
      <c r="K35" s="390"/>
      <c r="L35" s="390"/>
      <c r="M35" s="390"/>
      <c r="N35" s="390"/>
      <c r="O35" s="390"/>
      <c r="P35" s="390"/>
      <c r="Q35" s="391"/>
    </row>
    <row r="36" spans="2:17" ht="15" customHeight="1" x14ac:dyDescent="0.25">
      <c r="B36" s="75">
        <v>2032</v>
      </c>
      <c r="C36" s="88">
        <v>784.13636524164178</v>
      </c>
      <c r="D36" s="88">
        <v>138.97394628847053</v>
      </c>
      <c r="E36" s="88">
        <v>923.11031153011231</v>
      </c>
      <c r="F36" s="88">
        <v>835.22095416238869</v>
      </c>
      <c r="G36" s="88">
        <v>403.15991789576952</v>
      </c>
      <c r="H36" s="88">
        <v>1238.3808720581583</v>
      </c>
      <c r="I36" s="82"/>
      <c r="J36" s="82"/>
      <c r="K36" s="390"/>
      <c r="L36" s="390"/>
      <c r="M36" s="390"/>
      <c r="N36" s="390"/>
      <c r="O36" s="390"/>
      <c r="P36" s="390"/>
      <c r="Q36" s="391"/>
    </row>
    <row r="37" spans="2:17" ht="15" customHeight="1" x14ac:dyDescent="0.25">
      <c r="B37" s="77">
        <v>2033</v>
      </c>
      <c r="C37" s="86">
        <v>808.9333312111869</v>
      </c>
      <c r="D37" s="86">
        <v>143.71125774887699</v>
      </c>
      <c r="E37" s="86">
        <v>952.64458896006386</v>
      </c>
      <c r="F37" s="86">
        <v>863.85087318889646</v>
      </c>
      <c r="G37" s="86">
        <v>414.93323567134746</v>
      </c>
      <c r="H37" s="86">
        <v>1278.784108860244</v>
      </c>
      <c r="I37" s="82"/>
      <c r="J37" s="82"/>
      <c r="K37" s="391"/>
      <c r="L37" s="391"/>
      <c r="M37" s="391"/>
      <c r="N37" s="391"/>
      <c r="O37" s="391"/>
      <c r="P37" s="391"/>
      <c r="Q37" s="391"/>
    </row>
    <row r="38" spans="2:17" ht="15" customHeight="1" x14ac:dyDescent="0.25">
      <c r="B38" s="75">
        <v>2034</v>
      </c>
      <c r="C38" s="88">
        <v>834.64055249279602</v>
      </c>
      <c r="D38" s="88">
        <v>148.60845507194466</v>
      </c>
      <c r="E38" s="88">
        <v>983.24900756474062</v>
      </c>
      <c r="F38" s="88">
        <v>893.66717678470195</v>
      </c>
      <c r="G38" s="88">
        <v>426.96152802612374</v>
      </c>
      <c r="H38" s="88">
        <v>1320.6287048108256</v>
      </c>
      <c r="I38" s="82"/>
      <c r="J38" s="82"/>
    </row>
    <row r="39" spans="2:17" ht="10.35" customHeight="1" x14ac:dyDescent="0.25">
      <c r="B39" s="75"/>
      <c r="C39" s="88"/>
      <c r="D39" s="88"/>
      <c r="E39" s="88"/>
      <c r="F39" s="88"/>
      <c r="G39" s="88"/>
      <c r="H39" s="88"/>
      <c r="I39" s="82"/>
      <c r="J39" s="82"/>
    </row>
    <row r="40" spans="2:17" ht="15" customHeight="1" x14ac:dyDescent="0.25">
      <c r="B40" s="77">
        <v>2035</v>
      </c>
      <c r="C40" s="86">
        <v>859.20578598924737</v>
      </c>
      <c r="D40" s="86">
        <v>153.61498612064099</v>
      </c>
      <c r="E40" s="86">
        <v>1012.8207721098884</v>
      </c>
      <c r="F40" s="86">
        <v>922.40971209324891</v>
      </c>
      <c r="G40" s="86">
        <v>439.26478681260846</v>
      </c>
      <c r="H40" s="86">
        <v>1361.6744989058575</v>
      </c>
      <c r="I40" s="82"/>
      <c r="J40" s="82"/>
    </row>
    <row r="41" spans="2:17" ht="15" customHeight="1" x14ac:dyDescent="0.25">
      <c r="B41" s="75">
        <v>2036</v>
      </c>
      <c r="C41" s="88">
        <v>884.41719549100503</v>
      </c>
      <c r="D41" s="88">
        <v>158.78727694980671</v>
      </c>
      <c r="E41" s="88">
        <v>1043.2044724408117</v>
      </c>
      <c r="F41" s="88">
        <v>951.99412964460225</v>
      </c>
      <c r="G41" s="88">
        <v>452.00754831843904</v>
      </c>
      <c r="H41" s="88">
        <v>1404.0016779630412</v>
      </c>
      <c r="I41" s="82"/>
      <c r="J41" s="82"/>
    </row>
    <row r="42" spans="2:17" ht="15" customHeight="1" x14ac:dyDescent="0.25">
      <c r="B42" s="77">
        <v>2037</v>
      </c>
      <c r="C42" s="86">
        <v>911.55063169115749</v>
      </c>
      <c r="D42" s="86">
        <v>164.04301605205563</v>
      </c>
      <c r="E42" s="86">
        <v>1075.5936477432131</v>
      </c>
      <c r="F42" s="86">
        <v>983.80353126178591</v>
      </c>
      <c r="G42" s="86">
        <v>464.95225002908592</v>
      </c>
      <c r="H42" s="86">
        <v>1448.7557812908717</v>
      </c>
      <c r="I42" s="82"/>
      <c r="J42" s="82"/>
    </row>
    <row r="43" spans="2:17" ht="15" customHeight="1" x14ac:dyDescent="0.25">
      <c r="B43" s="75">
        <v>2038</v>
      </c>
      <c r="C43" s="88">
        <v>940.10967503641439</v>
      </c>
      <c r="D43" s="88">
        <v>169.392556048069</v>
      </c>
      <c r="E43" s="88">
        <v>1109.5022310844834</v>
      </c>
      <c r="F43" s="88">
        <v>1017.3178411548307</v>
      </c>
      <c r="G43" s="88">
        <v>478.10102141039192</v>
      </c>
      <c r="H43" s="88">
        <v>1495.4188625652228</v>
      </c>
      <c r="I43" s="82"/>
      <c r="J43" s="82"/>
    </row>
    <row r="44" spans="2:17" ht="15" customHeight="1" x14ac:dyDescent="0.25">
      <c r="B44" s="77">
        <v>2039</v>
      </c>
      <c r="C44" s="86">
        <v>969.89249318041709</v>
      </c>
      <c r="D44" s="86">
        <v>174.83314987054911</v>
      </c>
      <c r="E44" s="86">
        <v>1144.7256430509663</v>
      </c>
      <c r="F44" s="86">
        <v>1052.3310012779277</v>
      </c>
      <c r="G44" s="86">
        <v>491.39429887727425</v>
      </c>
      <c r="H44" s="86">
        <v>1543.7253001552019</v>
      </c>
      <c r="I44" s="82"/>
      <c r="J44" s="82"/>
    </row>
    <row r="45" spans="2:17" ht="10.35" customHeight="1" x14ac:dyDescent="0.25">
      <c r="B45" s="78"/>
      <c r="C45" s="90"/>
      <c r="D45" s="90"/>
      <c r="E45" s="90"/>
      <c r="F45" s="90"/>
      <c r="G45" s="90"/>
      <c r="H45" s="90"/>
      <c r="I45" s="82"/>
      <c r="J45" s="82"/>
    </row>
    <row r="46" spans="2:17" ht="15" customHeight="1" x14ac:dyDescent="0.25">
      <c r="B46" s="75">
        <v>2040</v>
      </c>
      <c r="C46" s="88">
        <v>1001.9402094388989</v>
      </c>
      <c r="D46" s="88">
        <v>180.42374625889701</v>
      </c>
      <c r="E46" s="88">
        <v>1182.3639556977957</v>
      </c>
      <c r="F46" s="88">
        <v>1089.9868805160338</v>
      </c>
      <c r="G46" s="88">
        <v>505.10485690655889</v>
      </c>
      <c r="H46" s="88">
        <v>1595.0917374225928</v>
      </c>
      <c r="I46" s="82"/>
      <c r="J46" s="82"/>
    </row>
    <row r="47" spans="2:17" ht="15" customHeight="1" x14ac:dyDescent="0.25">
      <c r="B47" s="77">
        <v>2041</v>
      </c>
      <c r="C47" s="86">
        <v>1035.1580387404749</v>
      </c>
      <c r="D47" s="86">
        <v>186.07623020706615</v>
      </c>
      <c r="E47" s="86">
        <v>1221.2342689475411</v>
      </c>
      <c r="F47" s="86">
        <v>1129.1116591640589</v>
      </c>
      <c r="G47" s="86">
        <v>518.93985304910973</v>
      </c>
      <c r="H47" s="86">
        <v>1648.0515122131687</v>
      </c>
      <c r="I47" s="82"/>
      <c r="J47" s="82"/>
    </row>
    <row r="48" spans="2:17" ht="15" customHeight="1" x14ac:dyDescent="0.25">
      <c r="B48" s="75">
        <v>2042</v>
      </c>
      <c r="C48" s="88">
        <v>1069.8811751642315</v>
      </c>
      <c r="D48" s="88">
        <v>191.83243207880727</v>
      </c>
      <c r="E48" s="88">
        <v>1261.7136072430387</v>
      </c>
      <c r="F48" s="88">
        <v>1170.0828588074482</v>
      </c>
      <c r="G48" s="88">
        <v>533.05977182116078</v>
      </c>
      <c r="H48" s="88">
        <v>1703.1426306286091</v>
      </c>
      <c r="I48" s="82"/>
      <c r="J48" s="82"/>
    </row>
    <row r="49" spans="2:10" ht="15" customHeight="1" x14ac:dyDescent="0.25">
      <c r="B49" s="77">
        <v>2043</v>
      </c>
      <c r="C49" s="86">
        <v>1106.1196744278259</v>
      </c>
      <c r="D49" s="86">
        <v>197.66465083958667</v>
      </c>
      <c r="E49" s="86">
        <v>1303.7843252674127</v>
      </c>
      <c r="F49" s="86">
        <v>1212.9254167632378</v>
      </c>
      <c r="G49" s="86">
        <v>547.37592398716231</v>
      </c>
      <c r="H49" s="86">
        <v>1760.3013407504</v>
      </c>
      <c r="I49" s="82"/>
      <c r="J49" s="82"/>
    </row>
    <row r="50" spans="2:10" ht="10.35" customHeight="1" x14ac:dyDescent="0.25">
      <c r="B50" s="78"/>
      <c r="C50" s="143"/>
      <c r="D50" s="143"/>
      <c r="E50" s="143"/>
      <c r="F50" s="229"/>
      <c r="G50" s="229"/>
      <c r="H50" s="143"/>
      <c r="I50" s="82"/>
      <c r="J50" s="82"/>
    </row>
    <row r="51" spans="2:10" ht="15" customHeight="1" x14ac:dyDescent="0.25">
      <c r="B51" s="287" t="s">
        <v>5</v>
      </c>
      <c r="C51" s="219"/>
      <c r="D51" s="218"/>
      <c r="E51" s="218"/>
      <c r="F51" s="218"/>
      <c r="G51" s="218"/>
      <c r="H51" s="218"/>
      <c r="I51" s="82"/>
      <c r="J51" s="82"/>
    </row>
    <row r="52" spans="2:10" ht="15" customHeight="1" x14ac:dyDescent="0.25">
      <c r="B52" s="75" t="s">
        <v>139</v>
      </c>
      <c r="C52" s="79">
        <f>RATE(2022-2010,,-C10,C22)</f>
        <v>2.1641743817128252E-2</v>
      </c>
      <c r="D52" s="79">
        <f t="shared" ref="D52:H52" si="0">RATE(2022-2010,,-D10,D22)</f>
        <v>1.4353108359852814E-2</v>
      </c>
      <c r="E52" s="79">
        <f t="shared" si="0"/>
        <v>2.068187877962939E-2</v>
      </c>
      <c r="F52" s="79">
        <f t="shared" si="0"/>
        <v>2.3329721218258374E-2</v>
      </c>
      <c r="G52" s="79">
        <f t="shared" si="0"/>
        <v>-6.8680658522810309E-3</v>
      </c>
      <c r="H52" s="79">
        <f t="shared" si="0"/>
        <v>1.4604002384600408E-2</v>
      </c>
      <c r="I52" s="82"/>
      <c r="J52" s="82"/>
    </row>
    <row r="53" spans="2:10" ht="15" customHeight="1" x14ac:dyDescent="0.25">
      <c r="B53" s="77" t="s">
        <v>136</v>
      </c>
      <c r="C53" s="80">
        <f>RATE(2023-2022,,-C22,C25)</f>
        <v>6.1250556752544552E-2</v>
      </c>
      <c r="D53" s="80">
        <f t="shared" ref="D53:H53" si="1">RATE(2023-2022,,-D22,D25)</f>
        <v>0.12176660314204951</v>
      </c>
      <c r="E53" s="80">
        <f t="shared" si="1"/>
        <v>6.8902047792295348E-2</v>
      </c>
      <c r="F53" s="80">
        <f t="shared" si="1"/>
        <v>6.5784627568931497E-2</v>
      </c>
      <c r="G53" s="80">
        <f t="shared" si="1"/>
        <v>0.25694650321329182</v>
      </c>
      <c r="H53" s="80">
        <f t="shared" si="1"/>
        <v>0.11361627972930299</v>
      </c>
      <c r="I53" s="82"/>
      <c r="J53" s="82"/>
    </row>
    <row r="54" spans="2:10" ht="15" customHeight="1" x14ac:dyDescent="0.25">
      <c r="B54" s="75" t="s">
        <v>137</v>
      </c>
      <c r="C54" s="81">
        <f>RATE(2033-2023,,-C25,C37)</f>
        <v>2.2246987551903272E-2</v>
      </c>
      <c r="D54" s="81">
        <f t="shared" ref="D54:H54" si="2">RATE(2033-2023,,-D25,D37)</f>
        <v>3.7640797606185501E-2</v>
      </c>
      <c r="E54" s="81">
        <f t="shared" si="2"/>
        <v>2.4412956621540839E-2</v>
      </c>
      <c r="F54" s="81">
        <f t="shared" si="2"/>
        <v>2.4958281417026596E-2</v>
      </c>
      <c r="G54" s="81">
        <f t="shared" si="2"/>
        <v>4.5580894055689332E-2</v>
      </c>
      <c r="H54" s="81">
        <f t="shared" si="2"/>
        <v>3.1167156100426838E-2</v>
      </c>
      <c r="I54" s="82"/>
      <c r="J54" s="82"/>
    </row>
    <row r="55" spans="2:10" ht="15" customHeight="1" x14ac:dyDescent="0.25">
      <c r="B55" s="77" t="s">
        <v>138</v>
      </c>
      <c r="C55" s="80">
        <f>RATE(2043-2023,,-C25,C49)</f>
        <v>2.7004600508829014E-2</v>
      </c>
      <c r="D55" s="80">
        <f t="shared" ref="D55:H55" si="3">RATE(2043-2023,,-D25,D49)</f>
        <v>3.5012108034178431E-2</v>
      </c>
      <c r="E55" s="80">
        <f t="shared" si="3"/>
        <v>2.8137675443147971E-2</v>
      </c>
      <c r="F55" s="80">
        <f t="shared" si="3"/>
        <v>2.9728802165384229E-2</v>
      </c>
      <c r="G55" s="80">
        <f t="shared" si="3"/>
        <v>3.6798100375606754E-2</v>
      </c>
      <c r="H55" s="80">
        <f t="shared" si="3"/>
        <v>3.1820198830624091E-2</v>
      </c>
      <c r="I55" s="82"/>
      <c r="J55" s="82"/>
    </row>
    <row r="56" spans="2:10" x14ac:dyDescent="0.25">
      <c r="B56" s="49" t="s">
        <v>58</v>
      </c>
      <c r="C56" s="49"/>
      <c r="D56" s="49"/>
      <c r="E56" s="49"/>
      <c r="F56" s="49"/>
      <c r="G56" s="49"/>
      <c r="H56" s="49"/>
      <c r="I56" s="17"/>
      <c r="J56" s="17"/>
    </row>
    <row r="57" spans="2:10" x14ac:dyDescent="0.25">
      <c r="I57" s="17"/>
      <c r="J57" s="17"/>
    </row>
    <row r="58" spans="2:10" x14ac:dyDescent="0.25">
      <c r="I58" s="17"/>
      <c r="J58" s="17"/>
    </row>
    <row r="59" spans="2:10" x14ac:dyDescent="0.25">
      <c r="I59" s="17"/>
      <c r="J59" s="17"/>
    </row>
    <row r="60" spans="2:10" x14ac:dyDescent="0.25">
      <c r="I60" s="17"/>
      <c r="J60" s="17"/>
    </row>
    <row r="61" spans="2:10" x14ac:dyDescent="0.25">
      <c r="I61" s="17"/>
      <c r="J61" s="17"/>
    </row>
    <row r="62" spans="2:10" x14ac:dyDescent="0.25">
      <c r="I62" s="17"/>
      <c r="J62" s="17"/>
    </row>
    <row r="63" spans="2:10" x14ac:dyDescent="0.25">
      <c r="I63" s="17"/>
      <c r="J63" s="17"/>
    </row>
  </sheetData>
  <printOptions horizontalCentered="1"/>
  <pageMargins left="0.7" right="0.7" top="0.75" bottom="0.75" header="0.3" footer="0.3"/>
  <pageSetup scale="7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R59"/>
  <sheetViews>
    <sheetView showGridLines="0" zoomScale="70" zoomScaleNormal="70" workbookViewId="0">
      <pane ySplit="8" topLeftCell="A9" activePane="bottomLeft" state="frozen"/>
      <selection sqref="A1:XFD1048576"/>
      <selection pane="bottomLeft" activeCell="P1" sqref="P1"/>
    </sheetView>
  </sheetViews>
  <sheetFormatPr defaultColWidth="9.140625" defaultRowHeight="15" x14ac:dyDescent="0.25"/>
  <cols>
    <col min="1" max="1" width="9.140625" style="2"/>
    <col min="2" max="2" width="17.5703125" style="19" customWidth="1"/>
    <col min="3" max="4" width="9.42578125" style="19" customWidth="1"/>
    <col min="5" max="5" width="11.5703125" style="19" customWidth="1"/>
    <col min="6" max="6" width="9.42578125" style="19" customWidth="1"/>
    <col min="7" max="7" width="9.5703125" style="19" customWidth="1"/>
    <col min="8" max="8" width="11.5703125" style="19" customWidth="1"/>
    <col min="9" max="9" width="9.42578125" style="19" customWidth="1"/>
    <col min="10" max="10" width="9" style="19" customWidth="1"/>
    <col min="11" max="11" width="11.5703125" style="19" customWidth="1"/>
    <col min="12" max="12" width="11.42578125" style="19" bestFit="1" customWidth="1"/>
    <col min="13" max="16384" width="9.140625" style="2"/>
  </cols>
  <sheetData>
    <row r="1" spans="2:18" ht="18.75" x14ac:dyDescent="0.3">
      <c r="B1" s="21" t="s">
        <v>59</v>
      </c>
      <c r="C1" s="21"/>
      <c r="D1" s="21"/>
      <c r="E1" s="21"/>
      <c r="F1" s="21"/>
      <c r="G1" s="21"/>
      <c r="H1" s="21"/>
      <c r="I1" s="21"/>
      <c r="J1" s="21"/>
      <c r="K1" s="21"/>
    </row>
    <row r="2" spans="2:18" x14ac:dyDescent="0.25">
      <c r="B2" s="8"/>
      <c r="C2" s="8"/>
      <c r="D2" s="8"/>
      <c r="E2" s="8"/>
      <c r="F2" s="8"/>
      <c r="G2" s="8"/>
      <c r="H2" s="8"/>
      <c r="I2" s="7"/>
      <c r="J2" s="7"/>
    </row>
    <row r="3" spans="2:18" ht="21" x14ac:dyDescent="0.35">
      <c r="B3" s="22" t="s">
        <v>60</v>
      </c>
      <c r="C3" s="22"/>
      <c r="D3" s="22"/>
      <c r="E3" s="22"/>
      <c r="F3" s="22"/>
      <c r="G3" s="22"/>
      <c r="H3" s="22"/>
      <c r="I3" s="22"/>
      <c r="J3" s="22"/>
      <c r="K3" s="22"/>
    </row>
    <row r="4" spans="2:18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  <c r="K4" s="18"/>
      <c r="L4" s="18"/>
    </row>
    <row r="5" spans="2:18" ht="24" customHeight="1" x14ac:dyDescent="0.35">
      <c r="B5" s="22" t="s">
        <v>20</v>
      </c>
      <c r="C5" s="22"/>
      <c r="D5" s="22"/>
      <c r="E5" s="22"/>
      <c r="F5" s="22"/>
      <c r="G5" s="22"/>
      <c r="H5" s="22"/>
      <c r="I5" s="22"/>
      <c r="J5" s="22"/>
      <c r="K5" s="22"/>
    </row>
    <row r="6" spans="2:18" ht="24" customHeight="1" x14ac:dyDescent="0.25">
      <c r="B6" s="134"/>
      <c r="C6" s="107"/>
      <c r="D6" s="107"/>
      <c r="E6" s="107"/>
      <c r="F6" s="107"/>
      <c r="G6" s="107"/>
      <c r="H6" s="107"/>
      <c r="I6" s="109"/>
      <c r="J6" s="109"/>
      <c r="K6" s="109"/>
      <c r="L6" s="83"/>
    </row>
    <row r="7" spans="2:18" ht="18" customHeight="1" x14ac:dyDescent="0.25">
      <c r="B7" s="192"/>
      <c r="C7" s="290" t="s">
        <v>12</v>
      </c>
      <c r="D7" s="290"/>
      <c r="E7" s="290"/>
      <c r="F7" s="111" t="s">
        <v>13</v>
      </c>
      <c r="G7" s="111"/>
      <c r="H7" s="111"/>
      <c r="I7" s="290" t="s">
        <v>21</v>
      </c>
      <c r="J7" s="290"/>
      <c r="K7" s="290"/>
      <c r="L7" s="82"/>
    </row>
    <row r="8" spans="2:18" ht="32.1" customHeight="1" x14ac:dyDescent="0.25">
      <c r="B8" s="192" t="s">
        <v>3</v>
      </c>
      <c r="C8" s="92" t="s">
        <v>22</v>
      </c>
      <c r="D8" s="92" t="s">
        <v>23</v>
      </c>
      <c r="E8" s="92" t="s">
        <v>24</v>
      </c>
      <c r="F8" s="92" t="s">
        <v>22</v>
      </c>
      <c r="G8" s="92" t="s">
        <v>23</v>
      </c>
      <c r="H8" s="92" t="s">
        <v>24</v>
      </c>
      <c r="I8" s="92" t="s">
        <v>22</v>
      </c>
      <c r="J8" s="92" t="s">
        <v>23</v>
      </c>
      <c r="K8" s="92" t="s">
        <v>24</v>
      </c>
      <c r="L8" s="82"/>
    </row>
    <row r="9" spans="2:18" ht="15" customHeight="1" x14ac:dyDescent="0.25">
      <c r="B9" s="63" t="s">
        <v>0</v>
      </c>
      <c r="C9" s="333"/>
      <c r="D9" s="333"/>
      <c r="E9" s="282"/>
      <c r="F9" s="334"/>
      <c r="G9" s="334"/>
      <c r="H9" s="84"/>
      <c r="I9" s="334"/>
      <c r="J9" s="334"/>
      <c r="K9" s="84"/>
      <c r="L9" s="82"/>
      <c r="M9" s="391"/>
      <c r="N9" s="391"/>
      <c r="O9" s="391"/>
      <c r="P9" s="391"/>
      <c r="Q9" s="391"/>
      <c r="R9" s="391"/>
    </row>
    <row r="10" spans="2:18" ht="15" customHeight="1" x14ac:dyDescent="0.25">
      <c r="B10" s="74">
        <v>2010</v>
      </c>
      <c r="C10" s="87">
        <v>581.01769968199983</v>
      </c>
      <c r="D10" s="87">
        <v>480.30862255</v>
      </c>
      <c r="E10" s="91">
        <v>82.666779826652515</v>
      </c>
      <c r="F10" s="87">
        <v>279.45308695400001</v>
      </c>
      <c r="G10" s="87">
        <v>229.61575238899999</v>
      </c>
      <c r="H10" s="228">
        <v>82.166117716494014</v>
      </c>
      <c r="I10" s="87">
        <v>860.47078663599984</v>
      </c>
      <c r="J10" s="87">
        <v>709.92437493900002</v>
      </c>
      <c r="K10" s="228">
        <v>82.504180962893685</v>
      </c>
      <c r="L10" s="82"/>
      <c r="M10" s="87"/>
      <c r="N10" s="228"/>
      <c r="O10" s="87"/>
      <c r="P10" s="87"/>
      <c r="Q10" s="228"/>
      <c r="R10" s="391"/>
    </row>
    <row r="11" spans="2:18" ht="15" customHeight="1" x14ac:dyDescent="0.25">
      <c r="B11" s="73">
        <v>2011</v>
      </c>
      <c r="C11" s="85">
        <v>594.40352490299995</v>
      </c>
      <c r="D11" s="85">
        <v>496.65251410500008</v>
      </c>
      <c r="E11" s="96">
        <v>83.554772691842331</v>
      </c>
      <c r="F11" s="85">
        <v>298.59161788</v>
      </c>
      <c r="G11" s="85">
        <v>241.20574045799998</v>
      </c>
      <c r="H11" s="227">
        <v>80.781149240075905</v>
      </c>
      <c r="I11" s="85">
        <v>892.99514278299989</v>
      </c>
      <c r="J11" s="85">
        <v>737.85825456300006</v>
      </c>
      <c r="K11" s="227">
        <v>82.627353634139695</v>
      </c>
      <c r="L11" s="82"/>
      <c r="M11" s="87"/>
      <c r="N11" s="228"/>
      <c r="O11" s="87"/>
      <c r="P11" s="87"/>
      <c r="Q11" s="228"/>
      <c r="R11" s="391"/>
    </row>
    <row r="12" spans="2:18" ht="15" customHeight="1" x14ac:dyDescent="0.25">
      <c r="B12" s="74">
        <v>2012</v>
      </c>
      <c r="C12" s="87">
        <v>598.66520047500001</v>
      </c>
      <c r="D12" s="87">
        <v>503.34644795300005</v>
      </c>
      <c r="E12" s="91">
        <v>84.078120384085963</v>
      </c>
      <c r="F12" s="87">
        <v>297.92739280800004</v>
      </c>
      <c r="G12" s="87">
        <v>242.708986829</v>
      </c>
      <c r="H12" s="228">
        <v>81.465817742182011</v>
      </c>
      <c r="I12" s="87">
        <v>896.59259328299993</v>
      </c>
      <c r="J12" s="87">
        <v>746.05543478200002</v>
      </c>
      <c r="K12" s="228">
        <v>83.210082301730054</v>
      </c>
      <c r="L12" s="82"/>
      <c r="M12" s="87"/>
      <c r="N12" s="228"/>
      <c r="O12" s="87"/>
      <c r="P12" s="87"/>
      <c r="Q12" s="228"/>
      <c r="R12" s="391"/>
    </row>
    <row r="13" spans="2:18" ht="15" customHeight="1" x14ac:dyDescent="0.25">
      <c r="B13" s="73">
        <v>2013</v>
      </c>
      <c r="C13" s="85">
        <v>606.75327608700002</v>
      </c>
      <c r="D13" s="85">
        <v>511.02607698799994</v>
      </c>
      <c r="E13" s="96">
        <v>84.223043719458374</v>
      </c>
      <c r="F13" s="85">
        <v>300.71173913400003</v>
      </c>
      <c r="G13" s="85">
        <v>248.41292982700003</v>
      </c>
      <c r="H13" s="227">
        <v>82.60832468409383</v>
      </c>
      <c r="I13" s="85">
        <v>907.46501522100004</v>
      </c>
      <c r="J13" s="85">
        <v>759.43900681499997</v>
      </c>
      <c r="K13" s="227">
        <v>83.687965274347192</v>
      </c>
      <c r="L13" s="82"/>
      <c r="M13" s="87"/>
      <c r="N13" s="228"/>
      <c r="O13" s="87"/>
      <c r="P13" s="87"/>
      <c r="Q13" s="228"/>
      <c r="R13" s="391"/>
    </row>
    <row r="14" spans="2:18" ht="15" customHeight="1" x14ac:dyDescent="0.25">
      <c r="B14" s="74">
        <v>2014</v>
      </c>
      <c r="C14" s="87">
        <v>619.87961267399999</v>
      </c>
      <c r="D14" s="87">
        <v>527.08659269199995</v>
      </c>
      <c r="E14" s="91">
        <v>85.03047719512584</v>
      </c>
      <c r="F14" s="87">
        <v>312.89075073600003</v>
      </c>
      <c r="G14" s="87">
        <v>254.76773991900001</v>
      </c>
      <c r="H14" s="228">
        <v>81.423864182536676</v>
      </c>
      <c r="I14" s="87">
        <v>932.77036340999996</v>
      </c>
      <c r="J14" s="87">
        <v>781.8543326109999</v>
      </c>
      <c r="K14" s="228">
        <v>83.820666187625775</v>
      </c>
      <c r="L14" s="82"/>
      <c r="M14" s="87"/>
      <c r="N14" s="228"/>
      <c r="O14" s="87"/>
      <c r="P14" s="87"/>
      <c r="Q14" s="228"/>
      <c r="R14" s="391"/>
    </row>
    <row r="15" spans="2:18" ht="15" customHeight="1" x14ac:dyDescent="0.25">
      <c r="B15" s="73">
        <v>2015</v>
      </c>
      <c r="C15" s="85">
        <v>652.888156063</v>
      </c>
      <c r="D15" s="85">
        <v>555.79090334399996</v>
      </c>
      <c r="E15" s="96">
        <v>85.12804194450257</v>
      </c>
      <c r="F15" s="85">
        <v>320.509243916</v>
      </c>
      <c r="G15" s="85">
        <v>258.85174091300001</v>
      </c>
      <c r="H15" s="227">
        <v>80.762644393757526</v>
      </c>
      <c r="I15" s="85">
        <v>973.39739997899994</v>
      </c>
      <c r="J15" s="85">
        <v>814.64264425699992</v>
      </c>
      <c r="K15" s="227">
        <v>83.690653403694625</v>
      </c>
      <c r="L15" s="82"/>
      <c r="M15" s="87"/>
      <c r="N15" s="228"/>
      <c r="O15" s="87"/>
      <c r="P15" s="87"/>
      <c r="Q15" s="228"/>
      <c r="R15" s="391"/>
    </row>
    <row r="16" spans="2:18" ht="15" customHeight="1" x14ac:dyDescent="0.25">
      <c r="B16" s="74">
        <v>2016</v>
      </c>
      <c r="C16" s="87">
        <v>691.91370207199998</v>
      </c>
      <c r="D16" s="87">
        <v>590.21257409300006</v>
      </c>
      <c r="E16" s="91">
        <v>85.301472181509567</v>
      </c>
      <c r="F16" s="87">
        <v>325.09382023900002</v>
      </c>
      <c r="G16" s="87">
        <v>262.22612887000003</v>
      </c>
      <c r="H16" s="228">
        <v>80.661677505041027</v>
      </c>
      <c r="I16" s="87">
        <v>1017.007522311</v>
      </c>
      <c r="J16" s="87">
        <v>852.43870296300008</v>
      </c>
      <c r="K16" s="228">
        <v>83.818328209211117</v>
      </c>
      <c r="L16" s="82"/>
      <c r="M16" s="87"/>
      <c r="N16" s="228"/>
      <c r="O16" s="87"/>
      <c r="P16" s="87"/>
      <c r="Q16" s="228"/>
      <c r="R16" s="391"/>
    </row>
    <row r="17" spans="2:18" ht="15" customHeight="1" x14ac:dyDescent="0.25">
      <c r="B17" s="77">
        <v>2017</v>
      </c>
      <c r="C17" s="85">
        <v>718.16058252800008</v>
      </c>
      <c r="D17" s="85">
        <v>611.84197210700006</v>
      </c>
      <c r="E17" s="96">
        <v>85.195705110026026</v>
      </c>
      <c r="F17" s="85">
        <v>331.339079814</v>
      </c>
      <c r="G17" s="85">
        <v>268.80441676499998</v>
      </c>
      <c r="H17" s="227">
        <v>81.126686570112895</v>
      </c>
      <c r="I17" s="85">
        <v>1049.499662342</v>
      </c>
      <c r="J17" s="85">
        <v>880.64638887199999</v>
      </c>
      <c r="K17" s="227">
        <v>83.911069290561059</v>
      </c>
      <c r="L17" s="82"/>
      <c r="M17" s="87"/>
      <c r="N17" s="228"/>
      <c r="O17" s="87"/>
      <c r="P17" s="87"/>
      <c r="Q17" s="228"/>
      <c r="R17" s="391"/>
    </row>
    <row r="18" spans="2:18" ht="15" customHeight="1" x14ac:dyDescent="0.25">
      <c r="B18" s="75">
        <v>2018</v>
      </c>
      <c r="C18" s="87">
        <v>756.03708586499999</v>
      </c>
      <c r="D18" s="87">
        <v>644.95957262499996</v>
      </c>
      <c r="E18" s="91">
        <v>85.307927968518413</v>
      </c>
      <c r="F18" s="87">
        <v>341.67746191200001</v>
      </c>
      <c r="G18" s="87">
        <v>278.65951379999996</v>
      </c>
      <c r="H18" s="228">
        <v>81.556305247833265</v>
      </c>
      <c r="I18" s="87">
        <v>1097.714547777</v>
      </c>
      <c r="J18" s="87">
        <v>923.61908642499986</v>
      </c>
      <c r="K18" s="228">
        <v>84.14018820242805</v>
      </c>
      <c r="L18" s="82"/>
      <c r="M18" s="87"/>
      <c r="N18" s="228"/>
      <c r="O18" s="87"/>
      <c r="P18" s="87"/>
      <c r="Q18" s="228"/>
      <c r="R18" s="391"/>
    </row>
    <row r="19" spans="2:18" ht="15" customHeight="1" x14ac:dyDescent="0.25">
      <c r="B19" s="77">
        <v>2019</v>
      </c>
      <c r="C19" s="85">
        <v>785.00715210800001</v>
      </c>
      <c r="D19" s="85">
        <v>673.69086098599996</v>
      </c>
      <c r="E19" s="96">
        <v>85.819709944924767</v>
      </c>
      <c r="F19" s="85">
        <v>348.98084567900003</v>
      </c>
      <c r="G19" s="85">
        <v>289.63513803100005</v>
      </c>
      <c r="H19" s="227">
        <v>82.994565924518554</v>
      </c>
      <c r="I19" s="85">
        <v>1133.987997787</v>
      </c>
      <c r="J19" s="85">
        <v>963.32599901699996</v>
      </c>
      <c r="K19" s="227">
        <v>84.950281739925785</v>
      </c>
      <c r="L19" s="82"/>
      <c r="M19" s="87"/>
      <c r="N19" s="228"/>
      <c r="O19" s="87"/>
      <c r="P19" s="87"/>
      <c r="Q19" s="228"/>
      <c r="R19" s="391"/>
    </row>
    <row r="20" spans="2:18" ht="15" customHeight="1" x14ac:dyDescent="0.25">
      <c r="B20" s="346">
        <v>2020</v>
      </c>
      <c r="C20" s="327">
        <v>542.29036167999993</v>
      </c>
      <c r="D20" s="327">
        <v>374.290546248</v>
      </c>
      <c r="E20" s="351">
        <v>69.020320606189387</v>
      </c>
      <c r="F20" s="327">
        <v>175.91606375699999</v>
      </c>
      <c r="G20" s="327">
        <v>127.32921848300001</v>
      </c>
      <c r="H20" s="367">
        <v>72.380665962879334</v>
      </c>
      <c r="I20" s="327">
        <v>718.20642543700001</v>
      </c>
      <c r="J20" s="327">
        <v>501.61976473099998</v>
      </c>
      <c r="K20" s="367">
        <v>69.843396962897458</v>
      </c>
      <c r="L20" s="82"/>
      <c r="M20" s="87"/>
      <c r="N20" s="228"/>
      <c r="O20" s="87"/>
      <c r="P20" s="87"/>
      <c r="Q20" s="228"/>
      <c r="R20" s="391"/>
    </row>
    <row r="21" spans="2:18" ht="15" customHeight="1" x14ac:dyDescent="0.25">
      <c r="B21" s="77">
        <v>2021</v>
      </c>
      <c r="C21" s="85">
        <v>581.48716992200002</v>
      </c>
      <c r="D21" s="85">
        <v>422.001550334</v>
      </c>
      <c r="E21" s="96">
        <v>72.572805069904945</v>
      </c>
      <c r="F21" s="85">
        <v>169.32862728699999</v>
      </c>
      <c r="G21" s="85">
        <v>90.356554328000001</v>
      </c>
      <c r="H21" s="227">
        <v>53.361652885103751</v>
      </c>
      <c r="I21" s="85">
        <v>750.81579720900004</v>
      </c>
      <c r="J21" s="85">
        <v>512.35810466200007</v>
      </c>
      <c r="K21" s="227">
        <v>68.240187082715053</v>
      </c>
      <c r="L21" s="82"/>
      <c r="M21" s="87"/>
      <c r="N21" s="228"/>
      <c r="O21" s="87"/>
      <c r="P21" s="87"/>
      <c r="Q21" s="228"/>
      <c r="R21" s="391"/>
    </row>
    <row r="22" spans="2:18" ht="15" customHeight="1" x14ac:dyDescent="0.25">
      <c r="B22" s="75" t="s">
        <v>135</v>
      </c>
      <c r="C22" s="87">
        <v>755.07227036500001</v>
      </c>
      <c r="D22" s="87">
        <v>633.44284771500008</v>
      </c>
      <c r="E22" s="91">
        <v>83.891684620969514</v>
      </c>
      <c r="F22" s="87">
        <v>275.819869289</v>
      </c>
      <c r="G22" s="87">
        <v>211.39029312099998</v>
      </c>
      <c r="H22" s="228">
        <v>76.640705278381645</v>
      </c>
      <c r="I22" s="87">
        <v>1030.8921396539999</v>
      </c>
      <c r="J22" s="87">
        <v>844.83314083599998</v>
      </c>
      <c r="K22" s="228">
        <v>81.951652198992676</v>
      </c>
      <c r="L22" s="82"/>
      <c r="M22" s="391"/>
      <c r="N22" s="391"/>
      <c r="O22" s="391"/>
      <c r="P22" s="391"/>
      <c r="Q22" s="391"/>
      <c r="R22" s="391"/>
    </row>
    <row r="23" spans="2:18" ht="10.35" customHeight="1" x14ac:dyDescent="0.25">
      <c r="B23" s="76"/>
      <c r="C23" s="89"/>
      <c r="D23" s="89"/>
      <c r="E23" s="99"/>
      <c r="F23" s="89"/>
      <c r="G23" s="89"/>
      <c r="H23" s="229"/>
      <c r="I23" s="89"/>
      <c r="J23" s="89"/>
      <c r="K23" s="229"/>
      <c r="L23" s="82"/>
      <c r="M23" s="391"/>
      <c r="N23" s="391"/>
      <c r="O23" s="391"/>
      <c r="P23" s="391"/>
      <c r="Q23" s="391"/>
      <c r="R23" s="391"/>
    </row>
    <row r="24" spans="2:18" ht="15" customHeight="1" x14ac:dyDescent="0.25">
      <c r="B24" s="63" t="s">
        <v>4</v>
      </c>
      <c r="C24" s="87"/>
      <c r="D24" s="87"/>
      <c r="E24" s="91"/>
      <c r="F24" s="87"/>
      <c r="G24" s="87"/>
      <c r="H24" s="228"/>
      <c r="I24" s="87"/>
      <c r="J24" s="87"/>
      <c r="K24" s="228"/>
      <c r="L24" s="82"/>
      <c r="M24" s="391"/>
      <c r="N24" s="391"/>
      <c r="O24" s="391"/>
      <c r="P24" s="391"/>
      <c r="Q24" s="391"/>
      <c r="R24" s="391"/>
    </row>
    <row r="25" spans="2:18" ht="15" customHeight="1" x14ac:dyDescent="0.25">
      <c r="B25" s="77">
        <v>2023</v>
      </c>
      <c r="C25" s="85">
        <v>793.55679183327834</v>
      </c>
      <c r="D25" s="85">
        <v>675.11364953813472</v>
      </c>
      <c r="E25" s="96">
        <v>85.074396248122852</v>
      </c>
      <c r="F25" s="85">
        <v>340.29393499837153</v>
      </c>
      <c r="G25" s="85">
        <v>265.70628975167375</v>
      </c>
      <c r="H25" s="227">
        <v>78.081406226927115</v>
      </c>
      <c r="I25" s="85">
        <v>1133.8507268316498</v>
      </c>
      <c r="J25" s="85">
        <v>940.81993928980853</v>
      </c>
      <c r="K25" s="227">
        <v>82.975643709182719</v>
      </c>
      <c r="L25" s="82"/>
      <c r="M25" s="390"/>
      <c r="N25" s="390"/>
      <c r="O25" s="390"/>
      <c r="P25" s="390"/>
      <c r="Q25" s="390"/>
      <c r="R25" s="391"/>
    </row>
    <row r="26" spans="2:18" ht="15" customHeight="1" x14ac:dyDescent="0.25">
      <c r="B26" s="75">
        <v>2024</v>
      </c>
      <c r="C26" s="87">
        <v>807.80326965894187</v>
      </c>
      <c r="D26" s="87">
        <v>691.65907450566294</v>
      </c>
      <c r="E26" s="91">
        <v>85.622217745873257</v>
      </c>
      <c r="F26" s="87">
        <v>387.90343678310211</v>
      </c>
      <c r="G26" s="87">
        <v>310.86256944031186</v>
      </c>
      <c r="H26" s="228">
        <v>80.13916350375932</v>
      </c>
      <c r="I26" s="87">
        <v>1195.7067064420442</v>
      </c>
      <c r="J26" s="87">
        <v>1002.5216439459748</v>
      </c>
      <c r="K26" s="228">
        <v>83.843440748867863</v>
      </c>
      <c r="L26" s="82"/>
      <c r="M26" s="390"/>
      <c r="N26" s="390"/>
      <c r="O26" s="390"/>
      <c r="P26" s="390"/>
      <c r="Q26" s="390"/>
      <c r="R26" s="391"/>
    </row>
    <row r="27" spans="2:18" ht="10.35" customHeight="1" x14ac:dyDescent="0.25">
      <c r="B27" s="75"/>
      <c r="C27" s="87"/>
      <c r="D27" s="87"/>
      <c r="E27" s="91"/>
      <c r="F27" s="87"/>
      <c r="G27" s="87"/>
      <c r="H27" s="228"/>
      <c r="I27" s="87"/>
      <c r="J27" s="87"/>
      <c r="K27" s="228"/>
      <c r="L27" s="82"/>
      <c r="M27" s="390"/>
      <c r="N27" s="390"/>
      <c r="O27" s="390"/>
      <c r="P27" s="390"/>
      <c r="Q27" s="390"/>
      <c r="R27" s="391"/>
    </row>
    <row r="28" spans="2:18" ht="15" customHeight="1" x14ac:dyDescent="0.25">
      <c r="B28" s="77">
        <v>2025</v>
      </c>
      <c r="C28" s="85">
        <v>813.09958891850579</v>
      </c>
      <c r="D28" s="85">
        <v>700.30321509044074</v>
      </c>
      <c r="E28" s="96">
        <v>86.127606585302274</v>
      </c>
      <c r="F28" s="85">
        <v>402.16349608329858</v>
      </c>
      <c r="G28" s="85">
        <v>327.61340067015874</v>
      </c>
      <c r="H28" s="227">
        <v>81.462739373615705</v>
      </c>
      <c r="I28" s="85">
        <v>1215.2630850018045</v>
      </c>
      <c r="J28" s="85">
        <v>1027.9166157605996</v>
      </c>
      <c r="K28" s="227">
        <v>84.583875577778556</v>
      </c>
      <c r="L28" s="82"/>
      <c r="M28" s="390"/>
      <c r="N28" s="390"/>
      <c r="O28" s="390"/>
      <c r="P28" s="390"/>
      <c r="Q28" s="390"/>
      <c r="R28" s="391"/>
    </row>
    <row r="29" spans="2:18" ht="15" customHeight="1" x14ac:dyDescent="0.25">
      <c r="B29" s="75">
        <v>2026</v>
      </c>
      <c r="C29" s="87">
        <v>824.41802096965489</v>
      </c>
      <c r="D29" s="87">
        <v>710.58204682866528</v>
      </c>
      <c r="E29" s="91">
        <v>86.191959510164608</v>
      </c>
      <c r="F29" s="87">
        <v>413.38999010006131</v>
      </c>
      <c r="G29" s="87">
        <v>338.70166197281247</v>
      </c>
      <c r="H29" s="228">
        <v>81.932719728126358</v>
      </c>
      <c r="I29" s="87">
        <v>1237.8080110697163</v>
      </c>
      <c r="J29" s="87">
        <v>1049.2837088014776</v>
      </c>
      <c r="K29" s="228">
        <v>84.769503785541389</v>
      </c>
      <c r="L29" s="82"/>
      <c r="M29" s="390"/>
      <c r="N29" s="390"/>
      <c r="O29" s="390"/>
      <c r="P29" s="390"/>
      <c r="Q29" s="390"/>
      <c r="R29" s="391"/>
    </row>
    <row r="30" spans="2:18" ht="15" customHeight="1" x14ac:dyDescent="0.25">
      <c r="B30" s="77">
        <v>2027</v>
      </c>
      <c r="C30" s="85">
        <v>839.7249026361759</v>
      </c>
      <c r="D30" s="85">
        <v>724.30442162394172</v>
      </c>
      <c r="E30" s="96">
        <v>86.254965090365815</v>
      </c>
      <c r="F30" s="85">
        <v>425.04902123177544</v>
      </c>
      <c r="G30" s="85">
        <v>348.57157387141643</v>
      </c>
      <c r="H30" s="227">
        <v>82.0073818453386</v>
      </c>
      <c r="I30" s="85">
        <v>1264.7739238679515</v>
      </c>
      <c r="J30" s="85">
        <v>1072.8759954953582</v>
      </c>
      <c r="K30" s="227">
        <v>84.827491716011366</v>
      </c>
      <c r="L30" s="82"/>
      <c r="M30" s="390"/>
      <c r="N30" s="390"/>
      <c r="O30" s="390"/>
      <c r="P30" s="390"/>
      <c r="Q30" s="390"/>
      <c r="R30" s="391"/>
    </row>
    <row r="31" spans="2:18" ht="15" customHeight="1" x14ac:dyDescent="0.25">
      <c r="B31" s="75">
        <v>2028</v>
      </c>
      <c r="C31" s="87">
        <v>859.10958394036948</v>
      </c>
      <c r="D31" s="87">
        <v>741.39410134687159</v>
      </c>
      <c r="E31" s="228">
        <v>86.297966546527491</v>
      </c>
      <c r="F31" s="87">
        <v>437.26309445785137</v>
      </c>
      <c r="G31" s="87">
        <v>358.91556233597737</v>
      </c>
      <c r="H31" s="228">
        <v>82.082290247016019</v>
      </c>
      <c r="I31" s="87">
        <v>1296.3726783982208</v>
      </c>
      <c r="J31" s="87">
        <v>1100.3096636828488</v>
      </c>
      <c r="K31" s="228">
        <v>84.876030019575509</v>
      </c>
      <c r="L31" s="82"/>
      <c r="M31" s="390"/>
      <c r="N31" s="390"/>
      <c r="O31" s="390"/>
      <c r="P31" s="390"/>
      <c r="Q31" s="390"/>
      <c r="R31" s="391"/>
    </row>
    <row r="32" spans="2:18" ht="15" customHeight="1" x14ac:dyDescent="0.25">
      <c r="B32" s="77">
        <v>2029</v>
      </c>
      <c r="C32" s="85">
        <v>880.72857764759306</v>
      </c>
      <c r="D32" s="85">
        <v>762.22417219855743</v>
      </c>
      <c r="E32" s="96">
        <v>86.544730299820813</v>
      </c>
      <c r="F32" s="85">
        <v>449.95384710604981</v>
      </c>
      <c r="G32" s="85">
        <v>369.77203088324501</v>
      </c>
      <c r="H32" s="227">
        <v>82.179990961627055</v>
      </c>
      <c r="I32" s="85">
        <v>1330.6824247536429</v>
      </c>
      <c r="J32" s="85">
        <v>1131.9962030818024</v>
      </c>
      <c r="K32" s="227">
        <v>85.068847534480327</v>
      </c>
      <c r="L32" s="82"/>
      <c r="M32" s="390"/>
      <c r="N32" s="390"/>
      <c r="O32" s="390"/>
      <c r="P32" s="390"/>
      <c r="Q32" s="390"/>
      <c r="R32" s="391"/>
    </row>
    <row r="33" spans="2:18" ht="10.35" customHeight="1" x14ac:dyDescent="0.25">
      <c r="B33" s="78"/>
      <c r="C33" s="89"/>
      <c r="D33" s="89"/>
      <c r="E33" s="99"/>
      <c r="F33" s="89"/>
      <c r="G33" s="89"/>
      <c r="H33" s="229"/>
      <c r="I33" s="89"/>
      <c r="J33" s="89"/>
      <c r="K33" s="229"/>
      <c r="L33" s="82"/>
      <c r="M33" s="390"/>
      <c r="N33" s="390"/>
      <c r="O33" s="390"/>
      <c r="P33" s="390"/>
      <c r="Q33" s="390"/>
      <c r="R33" s="391"/>
    </row>
    <row r="34" spans="2:18" ht="15" customHeight="1" x14ac:dyDescent="0.25">
      <c r="B34" s="75">
        <v>2030</v>
      </c>
      <c r="C34" s="87">
        <v>903.13700601012852</v>
      </c>
      <c r="D34" s="87">
        <v>784.4622131876954</v>
      </c>
      <c r="E34" s="91">
        <v>86.859713196039465</v>
      </c>
      <c r="F34" s="87">
        <v>463.00942919108365</v>
      </c>
      <c r="G34" s="87">
        <v>380.94990798930553</v>
      </c>
      <c r="H34" s="228">
        <v>82.276922233496848</v>
      </c>
      <c r="I34" s="87">
        <v>1366.1464352012124</v>
      </c>
      <c r="J34" s="87">
        <v>1165.4121211770009</v>
      </c>
      <c r="K34" s="228">
        <v>85.306530189448821</v>
      </c>
      <c r="L34" s="82"/>
      <c r="M34" s="390"/>
      <c r="N34" s="390"/>
      <c r="O34" s="390"/>
      <c r="P34" s="390"/>
      <c r="Q34" s="390"/>
      <c r="R34" s="391"/>
    </row>
    <row r="35" spans="2:18" ht="15" customHeight="1" x14ac:dyDescent="0.25">
      <c r="B35" s="77">
        <v>2031</v>
      </c>
      <c r="C35" s="85">
        <v>928.25823918108131</v>
      </c>
      <c r="D35" s="85">
        <v>808.48276214688246</v>
      </c>
      <c r="E35" s="96">
        <v>87.096750453853673</v>
      </c>
      <c r="F35" s="85">
        <v>476.28450284866113</v>
      </c>
      <c r="G35" s="85">
        <v>391.89516307946798</v>
      </c>
      <c r="H35" s="227">
        <v>82.281737225448254</v>
      </c>
      <c r="I35" s="85">
        <v>1404.5427420297424</v>
      </c>
      <c r="J35" s="85">
        <v>1200.3779252263503</v>
      </c>
      <c r="K35" s="227">
        <v>85.463965553063332</v>
      </c>
      <c r="L35" s="82"/>
      <c r="M35" s="390"/>
      <c r="N35" s="390"/>
      <c r="O35" s="390"/>
      <c r="P35" s="390"/>
      <c r="Q35" s="390"/>
      <c r="R35" s="391"/>
    </row>
    <row r="36" spans="2:18" ht="15" customHeight="1" x14ac:dyDescent="0.25">
      <c r="B36" s="75">
        <v>2032</v>
      </c>
      <c r="C36" s="87">
        <v>956.98766147187291</v>
      </c>
      <c r="D36" s="87">
        <v>835.22095416238869</v>
      </c>
      <c r="E36" s="91">
        <v>87.276042083739753</v>
      </c>
      <c r="F36" s="87">
        <v>489.94721174028956</v>
      </c>
      <c r="G36" s="87">
        <v>403.15991789576952</v>
      </c>
      <c r="H36" s="228">
        <v>82.286399072207786</v>
      </c>
      <c r="I36" s="87">
        <v>1446.9348732121623</v>
      </c>
      <c r="J36" s="87">
        <v>1238.3808720581583</v>
      </c>
      <c r="K36" s="228">
        <v>85.586497014131751</v>
      </c>
      <c r="L36" s="82"/>
      <c r="M36" s="390"/>
      <c r="N36" s="390"/>
      <c r="O36" s="390"/>
      <c r="P36" s="390"/>
      <c r="Q36" s="390"/>
      <c r="R36" s="391"/>
    </row>
    <row r="37" spans="2:18" ht="15" customHeight="1" x14ac:dyDescent="0.25">
      <c r="B37" s="77">
        <v>2033</v>
      </c>
      <c r="C37" s="85">
        <v>988.24813639659942</v>
      </c>
      <c r="D37" s="85">
        <v>863.85087318889646</v>
      </c>
      <c r="E37" s="96">
        <v>87.412345277848274</v>
      </c>
      <c r="F37" s="85">
        <v>504.22865743720854</v>
      </c>
      <c r="G37" s="85">
        <v>414.93323567134746</v>
      </c>
      <c r="H37" s="227">
        <v>82.290688867286164</v>
      </c>
      <c r="I37" s="85">
        <v>1492.476793833808</v>
      </c>
      <c r="J37" s="85">
        <v>1278.784108860244</v>
      </c>
      <c r="K37" s="227">
        <v>85.68200953901335</v>
      </c>
      <c r="L37" s="82"/>
      <c r="M37" s="391"/>
      <c r="N37" s="391"/>
      <c r="O37" s="391"/>
      <c r="P37" s="391"/>
      <c r="Q37" s="391"/>
      <c r="R37" s="391"/>
    </row>
    <row r="38" spans="2:18" ht="15" customHeight="1" x14ac:dyDescent="0.25">
      <c r="B38" s="75">
        <v>2034</v>
      </c>
      <c r="C38" s="87">
        <v>1022.1603272112555</v>
      </c>
      <c r="D38" s="87">
        <v>893.66717678470195</v>
      </c>
      <c r="E38" s="91">
        <v>87.429256741247286</v>
      </c>
      <c r="F38" s="87">
        <v>518.81855363826696</v>
      </c>
      <c r="G38" s="87">
        <v>426.96152802612374</v>
      </c>
      <c r="H38" s="228">
        <v>82.294961317788932</v>
      </c>
      <c r="I38" s="87">
        <v>1540.9788808495225</v>
      </c>
      <c r="J38" s="87">
        <v>1320.6287048108256</v>
      </c>
      <c r="K38" s="228">
        <v>85.700636213961573</v>
      </c>
      <c r="L38" s="82"/>
      <c r="M38" s="391"/>
      <c r="N38" s="391"/>
      <c r="O38" s="391"/>
      <c r="P38" s="391"/>
      <c r="Q38" s="391"/>
      <c r="R38" s="391"/>
    </row>
    <row r="39" spans="2:18" ht="10.35" customHeight="1" x14ac:dyDescent="0.25">
      <c r="B39" s="75"/>
      <c r="C39" s="87"/>
      <c r="D39" s="87"/>
      <c r="E39" s="91"/>
      <c r="F39" s="87"/>
      <c r="G39" s="87"/>
      <c r="H39" s="228"/>
      <c r="I39" s="87"/>
      <c r="J39" s="87"/>
      <c r="K39" s="228"/>
      <c r="L39" s="82"/>
      <c r="M39" s="391"/>
      <c r="N39" s="391"/>
      <c r="O39" s="391"/>
      <c r="P39" s="391"/>
      <c r="Q39" s="391"/>
      <c r="R39" s="391"/>
    </row>
    <row r="40" spans="2:18" ht="15" customHeight="1" x14ac:dyDescent="0.25">
      <c r="B40" s="77">
        <v>2035</v>
      </c>
      <c r="C40" s="85">
        <v>1055.1188539304032</v>
      </c>
      <c r="D40" s="85">
        <v>922.40971209324891</v>
      </c>
      <c r="E40" s="96">
        <v>87.42235139266046</v>
      </c>
      <c r="F40" s="85">
        <v>533.74160373487871</v>
      </c>
      <c r="G40" s="85">
        <v>439.26478681260846</v>
      </c>
      <c r="H40" s="227">
        <v>82.299146954038278</v>
      </c>
      <c r="I40" s="85">
        <v>1588.8604576652817</v>
      </c>
      <c r="J40" s="85">
        <v>1361.6744989058575</v>
      </c>
      <c r="K40" s="227">
        <v>85.701327157876534</v>
      </c>
      <c r="L40" s="82"/>
    </row>
    <row r="41" spans="2:18" ht="15" customHeight="1" x14ac:dyDescent="0.25">
      <c r="B41" s="75">
        <v>2036</v>
      </c>
      <c r="C41" s="87">
        <v>1089.2662563067181</v>
      </c>
      <c r="D41" s="87">
        <v>951.99412964460225</v>
      </c>
      <c r="E41" s="91">
        <v>87.397743584975018</v>
      </c>
      <c r="F41" s="87">
        <v>549.19850016049804</v>
      </c>
      <c r="G41" s="87">
        <v>452.00754831843904</v>
      </c>
      <c r="H41" s="228">
        <v>82.303128684135899</v>
      </c>
      <c r="I41" s="87">
        <v>1638.4647564672161</v>
      </c>
      <c r="J41" s="87">
        <v>1404.0016779630412</v>
      </c>
      <c r="K41" s="228">
        <v>85.690074957137696</v>
      </c>
      <c r="L41" s="82"/>
    </row>
    <row r="42" spans="2:18" ht="15" customHeight="1" x14ac:dyDescent="0.25">
      <c r="B42" s="77">
        <v>2037</v>
      </c>
      <c r="C42" s="85">
        <v>1126.1492783720837</v>
      </c>
      <c r="D42" s="85">
        <v>983.80353126178591</v>
      </c>
      <c r="E42" s="96">
        <v>87.359957525696132</v>
      </c>
      <c r="F42" s="85">
        <v>564.89997941358547</v>
      </c>
      <c r="G42" s="85">
        <v>464.95225002908592</v>
      </c>
      <c r="H42" s="227">
        <v>82.307004243785968</v>
      </c>
      <c r="I42" s="85">
        <v>1691.0492577856694</v>
      </c>
      <c r="J42" s="85">
        <v>1448.7557812908717</v>
      </c>
      <c r="K42" s="227">
        <v>85.672003616732809</v>
      </c>
      <c r="L42" s="82"/>
    </row>
    <row r="43" spans="2:18" ht="15" customHeight="1" x14ac:dyDescent="0.25">
      <c r="B43" s="75">
        <v>2038</v>
      </c>
      <c r="C43" s="87">
        <v>1165.1478341419111</v>
      </c>
      <c r="D43" s="87">
        <v>1017.3178411548307</v>
      </c>
      <c r="E43" s="91">
        <v>87.312340232263182</v>
      </c>
      <c r="F43" s="87">
        <v>580.84835013408372</v>
      </c>
      <c r="G43" s="87">
        <v>478.10102141039192</v>
      </c>
      <c r="H43" s="228">
        <v>82.310816807868434</v>
      </c>
      <c r="I43" s="87">
        <v>1745.9961842759947</v>
      </c>
      <c r="J43" s="87">
        <v>1495.4188625652228</v>
      </c>
      <c r="K43" s="228">
        <v>85.648461092446311</v>
      </c>
      <c r="L43" s="82"/>
    </row>
    <row r="44" spans="2:18" ht="15" customHeight="1" x14ac:dyDescent="0.25">
      <c r="B44" s="77">
        <v>2039</v>
      </c>
      <c r="C44" s="85">
        <v>1206.0081838785432</v>
      </c>
      <c r="D44" s="85">
        <v>1052.3310012779277</v>
      </c>
      <c r="E44" s="96">
        <v>87.257368179178783</v>
      </c>
      <c r="F44" s="85">
        <v>596.97097819631222</v>
      </c>
      <c r="G44" s="85">
        <v>491.39429887727425</v>
      </c>
      <c r="H44" s="227">
        <v>82.314604365185858</v>
      </c>
      <c r="I44" s="85">
        <v>1802.9791620748554</v>
      </c>
      <c r="J44" s="85">
        <v>1543.7253001552019</v>
      </c>
      <c r="K44" s="227">
        <v>85.620806531046881</v>
      </c>
      <c r="L44" s="82"/>
    </row>
    <row r="45" spans="2:18" ht="10.35" customHeight="1" x14ac:dyDescent="0.25">
      <c r="B45" s="78"/>
      <c r="C45" s="89"/>
      <c r="D45" s="89"/>
      <c r="E45" s="99"/>
      <c r="F45" s="89"/>
      <c r="G45" s="89"/>
      <c r="H45" s="229"/>
      <c r="I45" s="89"/>
      <c r="J45" s="89"/>
      <c r="K45" s="229"/>
      <c r="L45" s="82"/>
    </row>
    <row r="46" spans="2:18" ht="15" customHeight="1" x14ac:dyDescent="0.25">
      <c r="B46" s="75">
        <v>2040</v>
      </c>
      <c r="C46" s="87">
        <v>1248.7797292459607</v>
      </c>
      <c r="D46" s="87">
        <v>1089.9868805160338</v>
      </c>
      <c r="E46" s="91">
        <v>87.284158686191262</v>
      </c>
      <c r="F46" s="87">
        <v>613.60042906487286</v>
      </c>
      <c r="G46" s="87">
        <v>505.10485690655889</v>
      </c>
      <c r="H46" s="228">
        <v>82.318204646033038</v>
      </c>
      <c r="I46" s="87">
        <v>1862.3801583108336</v>
      </c>
      <c r="J46" s="87">
        <v>1595.0917374225928</v>
      </c>
      <c r="K46" s="228">
        <v>85.648020373527302</v>
      </c>
      <c r="L46" s="82"/>
    </row>
    <row r="47" spans="2:18" ht="15" customHeight="1" x14ac:dyDescent="0.25">
      <c r="B47" s="77">
        <v>2041</v>
      </c>
      <c r="C47" s="85">
        <v>1293.2697003583498</v>
      </c>
      <c r="D47" s="85">
        <v>1129.1116591640589</v>
      </c>
      <c r="E47" s="96">
        <v>87.306743431103001</v>
      </c>
      <c r="F47" s="85">
        <v>630.38024146539192</v>
      </c>
      <c r="G47" s="85">
        <v>518.93985304910973</v>
      </c>
      <c r="H47" s="227">
        <v>82.321719323368043</v>
      </c>
      <c r="I47" s="85">
        <v>1923.649941823742</v>
      </c>
      <c r="J47" s="85">
        <v>1648.0515122131687</v>
      </c>
      <c r="K47" s="227">
        <v>85.673150627952168</v>
      </c>
      <c r="L47" s="82"/>
    </row>
    <row r="48" spans="2:18" ht="15" customHeight="1" x14ac:dyDescent="0.25">
      <c r="B48" s="75">
        <v>2042</v>
      </c>
      <c r="C48" s="87">
        <v>1339.9002046554606</v>
      </c>
      <c r="D48" s="87">
        <v>1170.0828588074482</v>
      </c>
      <c r="E48" s="91">
        <v>87.326119866391181</v>
      </c>
      <c r="F48" s="87">
        <v>647.50539600488901</v>
      </c>
      <c r="G48" s="87">
        <v>533.05977182116078</v>
      </c>
      <c r="H48" s="228">
        <v>82.325147421186259</v>
      </c>
      <c r="I48" s="87">
        <v>1987.4056006603498</v>
      </c>
      <c r="J48" s="87">
        <v>1703.1426306286091</v>
      </c>
      <c r="K48" s="228">
        <v>85.696781274175265</v>
      </c>
      <c r="L48" s="82"/>
    </row>
    <row r="49" spans="2:12" ht="15" customHeight="1" x14ac:dyDescent="0.25">
      <c r="B49" s="77">
        <v>2043</v>
      </c>
      <c r="C49" s="85">
        <v>1388.6917214620084</v>
      </c>
      <c r="D49" s="85">
        <v>1212.9254167632378</v>
      </c>
      <c r="E49" s="96">
        <v>87.343029271195988</v>
      </c>
      <c r="F49" s="85">
        <v>664.86799823713102</v>
      </c>
      <c r="G49" s="85">
        <v>547.37592398716231</v>
      </c>
      <c r="H49" s="227">
        <v>82.328511138828461</v>
      </c>
      <c r="I49" s="85">
        <v>2053.5597196991398</v>
      </c>
      <c r="J49" s="85">
        <v>1760.3013407504</v>
      </c>
      <c r="K49" s="227">
        <v>85.719510558392514</v>
      </c>
      <c r="L49" s="82"/>
    </row>
    <row r="50" spans="2:12" ht="10.35" customHeight="1" x14ac:dyDescent="0.25">
      <c r="B50" s="78"/>
      <c r="C50" s="133"/>
      <c r="D50" s="133"/>
      <c r="E50" s="99"/>
      <c r="F50" s="241"/>
      <c r="G50" s="242"/>
      <c r="H50" s="229"/>
      <c r="I50" s="242"/>
      <c r="J50" s="242"/>
      <c r="K50" s="229"/>
      <c r="L50" s="82"/>
    </row>
    <row r="51" spans="2:12" ht="15" customHeight="1" x14ac:dyDescent="0.25">
      <c r="B51" s="287" t="s">
        <v>5</v>
      </c>
      <c r="C51" s="81"/>
      <c r="D51" s="81"/>
      <c r="E51" s="91"/>
      <c r="F51" s="81"/>
      <c r="G51" s="81"/>
      <c r="H51" s="228"/>
      <c r="I51" s="81"/>
      <c r="J51" s="81"/>
      <c r="K51" s="228"/>
      <c r="L51" s="82"/>
    </row>
    <row r="52" spans="2:12" ht="15" customHeight="1" x14ac:dyDescent="0.25">
      <c r="B52" s="75" t="s">
        <v>139</v>
      </c>
      <c r="C52" s="79">
        <f>RATE(2022-2010,,-C10,C22)</f>
        <v>2.2076171226982244E-2</v>
      </c>
      <c r="D52" s="79">
        <f t="shared" ref="D52:J52" si="0">RATE(2022-2010,,-D10,D22)</f>
        <v>2.3329721218258374E-2</v>
      </c>
      <c r="E52" s="79"/>
      <c r="F52" s="79">
        <f t="shared" si="0"/>
        <v>-1.0899411688838196E-3</v>
      </c>
      <c r="G52" s="79">
        <f t="shared" si="0"/>
        <v>-6.8680658522810309E-3</v>
      </c>
      <c r="H52" s="79"/>
      <c r="I52" s="79">
        <f t="shared" si="0"/>
        <v>1.5172297814401095E-2</v>
      </c>
      <c r="J52" s="79">
        <f t="shared" si="0"/>
        <v>1.4604002384600408E-2</v>
      </c>
      <c r="K52" s="79"/>
      <c r="L52" s="82"/>
    </row>
    <row r="53" spans="2:12" ht="15" customHeight="1" x14ac:dyDescent="0.25">
      <c r="B53" s="77" t="s">
        <v>136</v>
      </c>
      <c r="C53" s="80">
        <f>RATE(2023-2022,,-C22,C25)</f>
        <v>5.0967997341069181E-2</v>
      </c>
      <c r="D53" s="80">
        <f t="shared" ref="D53:J53" si="1">RATE(2023-2022,,-D22,D25)</f>
        <v>6.5784627568931497E-2</v>
      </c>
      <c r="E53" s="80"/>
      <c r="F53" s="80">
        <f t="shared" si="1"/>
        <v>0.23375424647822077</v>
      </c>
      <c r="G53" s="80">
        <f t="shared" si="1"/>
        <v>0.25694650321329182</v>
      </c>
      <c r="H53" s="80"/>
      <c r="I53" s="80">
        <f t="shared" si="1"/>
        <v>9.9873287628525376E-2</v>
      </c>
      <c r="J53" s="80">
        <f t="shared" si="1"/>
        <v>0.11361627972930299</v>
      </c>
      <c r="K53" s="80"/>
      <c r="L53" s="82"/>
    </row>
    <row r="54" spans="2:12" ht="15" customHeight="1" x14ac:dyDescent="0.25">
      <c r="B54" s="75" t="s">
        <v>137</v>
      </c>
      <c r="C54" s="81">
        <f>RATE(2033-2023,,-C25,C37)</f>
        <v>2.2183341771628173E-2</v>
      </c>
      <c r="D54" s="81">
        <f t="shared" ref="D54:J54" si="2">RATE(2033-2023,,-D25,D37)</f>
        <v>2.4958281417026596E-2</v>
      </c>
      <c r="E54" s="81"/>
      <c r="F54" s="81">
        <f t="shared" si="2"/>
        <v>4.0105353197905584E-2</v>
      </c>
      <c r="G54" s="81">
        <f t="shared" si="2"/>
        <v>4.5580894055689332E-2</v>
      </c>
      <c r="H54" s="81"/>
      <c r="I54" s="81">
        <f t="shared" si="2"/>
        <v>2.7862851833572337E-2</v>
      </c>
      <c r="J54" s="81">
        <f t="shared" si="2"/>
        <v>3.1167156100426838E-2</v>
      </c>
      <c r="K54" s="81"/>
      <c r="L54" s="82"/>
    </row>
    <row r="55" spans="2:12" ht="15" customHeight="1" x14ac:dyDescent="0.25">
      <c r="B55" s="77" t="s">
        <v>138</v>
      </c>
      <c r="C55" s="80">
        <f>RATE(2043-2023,,-C25,C49)</f>
        <v>2.8374719072488317E-2</v>
      </c>
      <c r="D55" s="80">
        <f t="shared" ref="D55:J55" si="3">RATE(2043-2023,,-D25,D49)</f>
        <v>2.9728802165384229E-2</v>
      </c>
      <c r="E55" s="80"/>
      <c r="F55" s="80">
        <f t="shared" si="3"/>
        <v>3.4056005103662204E-2</v>
      </c>
      <c r="G55" s="80">
        <f t="shared" si="3"/>
        <v>3.6798100375606754E-2</v>
      </c>
      <c r="H55" s="80"/>
      <c r="I55" s="80">
        <f t="shared" si="3"/>
        <v>3.0143135068235467E-2</v>
      </c>
      <c r="J55" s="80">
        <f t="shared" si="3"/>
        <v>3.1820198830624091E-2</v>
      </c>
      <c r="K55" s="80"/>
      <c r="L55" s="82"/>
    </row>
    <row r="56" spans="2:12" ht="15" customHeight="1" x14ac:dyDescent="0.25">
      <c r="B56" s="60" t="s">
        <v>61</v>
      </c>
      <c r="C56" s="47"/>
      <c r="D56" s="47"/>
      <c r="E56" s="47"/>
      <c r="F56" s="47"/>
      <c r="G56" s="47"/>
      <c r="H56" s="47"/>
      <c r="I56" s="47"/>
      <c r="J56" s="47"/>
      <c r="K56" s="47"/>
      <c r="L56" s="17"/>
    </row>
    <row r="57" spans="2:12" x14ac:dyDescent="0.25">
      <c r="B57" s="284"/>
      <c r="C57" s="67"/>
      <c r="D57" s="67"/>
      <c r="E57" s="67"/>
      <c r="F57" s="67"/>
      <c r="G57" s="67"/>
      <c r="H57" s="67"/>
      <c r="I57" s="67"/>
      <c r="J57" s="7"/>
      <c r="K57" s="7"/>
      <c r="L57" s="17"/>
    </row>
    <row r="58" spans="2:12" x14ac:dyDescent="0.25">
      <c r="B58" s="36"/>
      <c r="C58" s="7"/>
      <c r="D58" s="7"/>
      <c r="E58" s="7"/>
      <c r="F58" s="7"/>
      <c r="G58" s="7"/>
      <c r="H58" s="7"/>
      <c r="I58" s="7"/>
      <c r="J58" s="7"/>
      <c r="K58" s="7"/>
      <c r="L58" s="17"/>
    </row>
    <row r="59" spans="2:12" x14ac:dyDescent="0.25">
      <c r="B59" s="36"/>
      <c r="C59" s="7"/>
      <c r="D59" s="7"/>
      <c r="E59" s="7"/>
      <c r="F59" s="7"/>
      <c r="G59" s="7"/>
      <c r="H59" s="7"/>
      <c r="I59" s="7"/>
      <c r="J59" s="7"/>
      <c r="K59" s="7"/>
      <c r="L59" s="17"/>
    </row>
  </sheetData>
  <printOptions horizontalCentered="1"/>
  <pageMargins left="0.7" right="0.7" top="0.75" bottom="0.75" header="0.3" footer="0.3"/>
  <pageSetup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B1:N58"/>
  <sheetViews>
    <sheetView showGridLines="0" zoomScale="70" zoomScaleNormal="70" workbookViewId="0">
      <pane ySplit="8" topLeftCell="A9" activePane="bottomLeft" state="frozen"/>
      <selection sqref="A1:XFD1048576"/>
      <selection pane="bottomLeft" activeCell="J1" sqref="J1"/>
    </sheetView>
  </sheetViews>
  <sheetFormatPr defaultColWidth="9.140625" defaultRowHeight="12.75" x14ac:dyDescent="0.2"/>
  <cols>
    <col min="1" max="1" width="9.140625" style="4"/>
    <col min="2" max="2" width="17.5703125" style="12" customWidth="1"/>
    <col min="3" max="6" width="18.5703125" style="12" customWidth="1"/>
    <col min="7" max="10" width="9.140625" style="12"/>
    <col min="11" max="16384" width="9.140625" style="4"/>
  </cols>
  <sheetData>
    <row r="1" spans="2:14" ht="18.75" x14ac:dyDescent="0.3">
      <c r="B1" s="13" t="s">
        <v>62</v>
      </c>
      <c r="C1" s="13"/>
      <c r="D1" s="13"/>
      <c r="E1" s="13"/>
      <c r="F1" s="13"/>
    </row>
    <row r="2" spans="2:14" x14ac:dyDescent="0.2">
      <c r="B2" s="14"/>
      <c r="C2" s="14"/>
      <c r="D2" s="14"/>
      <c r="E2" s="14"/>
      <c r="F2" s="14"/>
    </row>
    <row r="3" spans="2:14" ht="21" x14ac:dyDescent="0.35">
      <c r="B3" s="15" t="s">
        <v>60</v>
      </c>
      <c r="C3" s="14"/>
      <c r="D3" s="14"/>
      <c r="E3" s="14"/>
      <c r="F3" s="14"/>
    </row>
    <row r="4" spans="2:14" s="1" customFormat="1" ht="9.75" customHeight="1" x14ac:dyDescent="0.25">
      <c r="B4" s="43"/>
      <c r="C4" s="42"/>
      <c r="D4" s="42"/>
      <c r="E4" s="41"/>
      <c r="F4" s="41"/>
      <c r="G4" s="41"/>
      <c r="H4" s="18"/>
      <c r="I4" s="18"/>
      <c r="J4" s="18"/>
    </row>
    <row r="5" spans="2:14" ht="24" customHeight="1" x14ac:dyDescent="0.35">
      <c r="B5" s="15" t="s">
        <v>63</v>
      </c>
      <c r="C5" s="15"/>
      <c r="D5" s="15"/>
      <c r="E5" s="15"/>
      <c r="F5" s="15"/>
    </row>
    <row r="6" spans="2:14" ht="24" customHeight="1" x14ac:dyDescent="0.25">
      <c r="B6" s="221"/>
      <c r="C6" s="191"/>
      <c r="D6" s="191"/>
      <c r="E6" s="191"/>
      <c r="F6" s="191"/>
      <c r="G6" s="189"/>
      <c r="H6" s="189"/>
      <c r="I6" s="189"/>
      <c r="J6" s="189"/>
    </row>
    <row r="7" spans="2:14" ht="18" customHeight="1" x14ac:dyDescent="0.25">
      <c r="B7" s="230"/>
      <c r="C7" s="291" t="s">
        <v>64</v>
      </c>
      <c r="D7" s="291"/>
      <c r="E7" s="291"/>
      <c r="F7" s="291"/>
      <c r="G7" s="189"/>
      <c r="H7" s="189"/>
      <c r="I7" s="189"/>
      <c r="J7" s="189"/>
    </row>
    <row r="8" spans="2:14" ht="18" customHeight="1" x14ac:dyDescent="0.25">
      <c r="B8" s="230" t="s">
        <v>3</v>
      </c>
      <c r="C8" s="111" t="s">
        <v>29</v>
      </c>
      <c r="D8" s="111" t="s">
        <v>30</v>
      </c>
      <c r="E8" s="111" t="s">
        <v>31</v>
      </c>
      <c r="F8" s="111" t="s">
        <v>14</v>
      </c>
      <c r="G8" s="189"/>
      <c r="H8" s="189"/>
      <c r="I8" s="189"/>
      <c r="J8" s="189"/>
    </row>
    <row r="9" spans="2:14" ht="15" customHeight="1" x14ac:dyDescent="0.25">
      <c r="B9" s="63" t="s">
        <v>0</v>
      </c>
      <c r="C9" s="231"/>
      <c r="D9" s="232"/>
      <c r="E9" s="232"/>
      <c r="F9" s="233"/>
      <c r="G9" s="189"/>
      <c r="H9" s="189"/>
      <c r="I9" s="189"/>
      <c r="J9" s="189"/>
    </row>
    <row r="10" spans="2:14" ht="15" customHeight="1" x14ac:dyDescent="0.25">
      <c r="B10" s="74">
        <v>2010</v>
      </c>
      <c r="C10" s="234">
        <v>24.500473000000003</v>
      </c>
      <c r="D10" s="234">
        <v>37.200347000000001</v>
      </c>
      <c r="E10" s="234">
        <v>12.917922000000001</v>
      </c>
      <c r="F10" s="104">
        <f>SUM(C10:E10)</f>
        <v>74.618742000000012</v>
      </c>
      <c r="G10" s="189"/>
      <c r="H10" s="189"/>
      <c r="I10" s="189"/>
      <c r="J10" s="189"/>
      <c r="K10" s="234"/>
      <c r="L10" s="234"/>
      <c r="M10" s="234"/>
      <c r="N10" s="104"/>
    </row>
    <row r="11" spans="2:14" ht="15" customHeight="1" x14ac:dyDescent="0.25">
      <c r="B11" s="73">
        <v>2011</v>
      </c>
      <c r="C11" s="216">
        <v>25.292234000000001</v>
      </c>
      <c r="D11" s="216">
        <v>39.819803999999998</v>
      </c>
      <c r="E11" s="216">
        <v>13.519474000000001</v>
      </c>
      <c r="F11" s="105">
        <f t="shared" ref="F11:F49" si="0">SUM(C11:E11)</f>
        <v>78.631512000000001</v>
      </c>
      <c r="G11" s="189"/>
      <c r="H11" s="189"/>
      <c r="I11" s="189"/>
      <c r="J11" s="189"/>
      <c r="K11" s="234"/>
      <c r="L11" s="234"/>
      <c r="M11" s="234"/>
      <c r="N11" s="104"/>
    </row>
    <row r="12" spans="2:14" ht="15" customHeight="1" x14ac:dyDescent="0.25">
      <c r="B12" s="74">
        <v>2012</v>
      </c>
      <c r="C12" s="234">
        <v>24.770244999999999</v>
      </c>
      <c r="D12" s="234">
        <v>41.035668000000001</v>
      </c>
      <c r="E12" s="234">
        <v>14.04434</v>
      </c>
      <c r="F12" s="104">
        <f t="shared" si="0"/>
        <v>79.850253000000009</v>
      </c>
      <c r="G12" s="189"/>
      <c r="H12" s="189"/>
      <c r="I12" s="189"/>
      <c r="J12" s="189"/>
      <c r="K12" s="234"/>
      <c r="L12" s="234"/>
      <c r="M12" s="234"/>
      <c r="N12" s="104"/>
    </row>
    <row r="13" spans="2:14" ht="15" customHeight="1" x14ac:dyDescent="0.25">
      <c r="B13" s="73">
        <v>2013</v>
      </c>
      <c r="C13" s="216">
        <v>24.815636999999999</v>
      </c>
      <c r="D13" s="216">
        <v>42.987000000000002</v>
      </c>
      <c r="E13" s="216">
        <v>14.375553</v>
      </c>
      <c r="F13" s="105">
        <f t="shared" si="0"/>
        <v>82.178190000000001</v>
      </c>
      <c r="G13" s="189"/>
      <c r="H13" s="189"/>
      <c r="I13" s="189"/>
      <c r="J13" s="189"/>
      <c r="K13" s="234"/>
      <c r="L13" s="234"/>
      <c r="M13" s="234"/>
      <c r="N13" s="104"/>
    </row>
    <row r="14" spans="2:14" ht="15" customHeight="1" x14ac:dyDescent="0.25">
      <c r="B14" s="74">
        <v>2014</v>
      </c>
      <c r="C14" s="234">
        <v>24.963491000000001</v>
      </c>
      <c r="D14" s="234">
        <v>46.198044000000003</v>
      </c>
      <c r="E14" s="234">
        <v>13.959796000000001</v>
      </c>
      <c r="F14" s="104">
        <f t="shared" si="0"/>
        <v>85.121330999999998</v>
      </c>
      <c r="G14" s="189"/>
      <c r="H14" s="189"/>
      <c r="I14" s="189"/>
      <c r="J14" s="189"/>
      <c r="K14" s="234"/>
      <c r="L14" s="234"/>
      <c r="M14" s="234"/>
      <c r="N14" s="104"/>
    </row>
    <row r="15" spans="2:14" ht="15" customHeight="1" x14ac:dyDescent="0.25">
      <c r="B15" s="73">
        <v>2015</v>
      </c>
      <c r="C15" s="216">
        <v>24.634522</v>
      </c>
      <c r="D15" s="216">
        <v>48.574461999999997</v>
      </c>
      <c r="E15" s="216">
        <v>13.966248999999999</v>
      </c>
      <c r="F15" s="105">
        <f t="shared" si="0"/>
        <v>87.175233000000006</v>
      </c>
      <c r="G15" s="189"/>
      <c r="H15" s="189"/>
      <c r="I15" s="189"/>
      <c r="J15" s="189"/>
      <c r="K15" s="234"/>
      <c r="L15" s="234"/>
      <c r="M15" s="234"/>
      <c r="N15" s="104"/>
    </row>
    <row r="16" spans="2:14" ht="15" customHeight="1" x14ac:dyDescent="0.25">
      <c r="B16" s="74">
        <v>2016</v>
      </c>
      <c r="C16" s="234">
        <v>24.383898000000002</v>
      </c>
      <c r="D16" s="234">
        <v>51.464372000000004</v>
      </c>
      <c r="E16" s="234">
        <v>14.045412000000001</v>
      </c>
      <c r="F16" s="104">
        <f t="shared" si="0"/>
        <v>89.893682000000013</v>
      </c>
      <c r="G16" s="189"/>
      <c r="H16" s="189"/>
      <c r="I16" s="235"/>
      <c r="J16" s="189"/>
      <c r="K16" s="234"/>
      <c r="L16" s="234"/>
      <c r="M16" s="234"/>
      <c r="N16" s="104"/>
    </row>
    <row r="17" spans="2:14" ht="15" customHeight="1" x14ac:dyDescent="0.25">
      <c r="B17" s="77">
        <v>2017</v>
      </c>
      <c r="C17" s="216">
        <v>24.842496999999998</v>
      </c>
      <c r="D17" s="216">
        <v>54.716980999999997</v>
      </c>
      <c r="E17" s="216">
        <v>13.934381999999999</v>
      </c>
      <c r="F17" s="105">
        <f t="shared" si="0"/>
        <v>93.493859999999998</v>
      </c>
      <c r="G17" s="189"/>
      <c r="H17" s="189"/>
      <c r="I17" s="235"/>
      <c r="J17" s="189"/>
      <c r="K17" s="234"/>
      <c r="L17" s="234"/>
      <c r="M17" s="234"/>
      <c r="N17" s="104"/>
    </row>
    <row r="18" spans="2:14" ht="15" customHeight="1" x14ac:dyDescent="0.25">
      <c r="B18" s="75">
        <v>2018</v>
      </c>
      <c r="C18" s="234">
        <v>26.047359</v>
      </c>
      <c r="D18" s="234">
        <v>56.876315000000005</v>
      </c>
      <c r="E18" s="234">
        <v>13.326002000000001</v>
      </c>
      <c r="F18" s="104">
        <f t="shared" si="0"/>
        <v>96.249676000000008</v>
      </c>
      <c r="G18" s="189"/>
      <c r="H18" s="189"/>
      <c r="I18" s="235"/>
      <c r="J18" s="189"/>
      <c r="K18" s="234"/>
      <c r="L18" s="234"/>
      <c r="M18" s="234"/>
      <c r="N18" s="104"/>
    </row>
    <row r="19" spans="2:14" ht="15" customHeight="1" x14ac:dyDescent="0.25">
      <c r="B19" s="77">
        <v>2019</v>
      </c>
      <c r="C19" s="216">
        <v>27.861117999999998</v>
      </c>
      <c r="D19" s="216">
        <v>59.153134999999999</v>
      </c>
      <c r="E19" s="216">
        <v>13.212702</v>
      </c>
      <c r="F19" s="105">
        <f t="shared" si="0"/>
        <v>100.226955</v>
      </c>
      <c r="G19" s="189"/>
      <c r="H19" s="189"/>
      <c r="I19" s="235"/>
      <c r="J19" s="189"/>
      <c r="K19" s="234"/>
      <c r="L19" s="234"/>
      <c r="M19" s="234"/>
      <c r="N19" s="104"/>
    </row>
    <row r="20" spans="2:14" ht="15" customHeight="1" x14ac:dyDescent="0.25">
      <c r="B20" s="346">
        <v>2020</v>
      </c>
      <c r="C20" s="368">
        <v>10.835388</v>
      </c>
      <c r="D20" s="368">
        <v>30.323473000000003</v>
      </c>
      <c r="E20" s="368">
        <v>5.5686279999999995</v>
      </c>
      <c r="F20" s="352">
        <f t="shared" si="0"/>
        <v>46.727488999999998</v>
      </c>
      <c r="G20" s="189"/>
      <c r="H20" s="189"/>
      <c r="I20" s="235"/>
      <c r="J20" s="189"/>
      <c r="K20" s="234"/>
      <c r="L20" s="234"/>
      <c r="M20" s="234"/>
      <c r="N20" s="104"/>
    </row>
    <row r="21" spans="2:14" ht="15" customHeight="1" x14ac:dyDescent="0.25">
      <c r="B21" s="77">
        <v>2021</v>
      </c>
      <c r="C21" s="216">
        <v>5.7350699999999994</v>
      </c>
      <c r="D21" s="216">
        <v>40.900008</v>
      </c>
      <c r="E21" s="216">
        <v>0.76562399999999997</v>
      </c>
      <c r="F21" s="105">
        <f t="shared" si="0"/>
        <v>47.400702000000003</v>
      </c>
      <c r="G21" s="189"/>
      <c r="H21" s="315"/>
      <c r="I21" s="235"/>
      <c r="J21" s="189"/>
      <c r="L21" s="234"/>
      <c r="M21" s="234"/>
      <c r="N21" s="104"/>
    </row>
    <row r="22" spans="2:14" ht="15" customHeight="1" x14ac:dyDescent="0.25">
      <c r="B22" s="75" t="s">
        <v>135</v>
      </c>
      <c r="C22" s="234">
        <v>22.554822999999999</v>
      </c>
      <c r="D22" s="234">
        <v>63.417456000000001</v>
      </c>
      <c r="E22" s="234">
        <v>2.5633129999999995</v>
      </c>
      <c r="F22" s="104">
        <f t="shared" si="0"/>
        <v>88.535591999999994</v>
      </c>
      <c r="G22" s="189"/>
      <c r="H22" s="189"/>
      <c r="I22" s="235"/>
      <c r="J22" s="189"/>
    </row>
    <row r="23" spans="2:14" ht="10.35" customHeight="1" x14ac:dyDescent="0.25">
      <c r="B23" s="76"/>
      <c r="C23" s="236"/>
      <c r="D23" s="236"/>
      <c r="E23" s="237"/>
      <c r="F23" s="102"/>
      <c r="G23" s="189"/>
      <c r="H23" s="189"/>
      <c r="I23" s="235"/>
      <c r="J23" s="189"/>
    </row>
    <row r="24" spans="2:14" ht="15" customHeight="1" x14ac:dyDescent="0.25">
      <c r="B24" s="63" t="s">
        <v>4</v>
      </c>
      <c r="C24" s="238"/>
      <c r="D24" s="238"/>
      <c r="E24" s="238"/>
      <c r="F24" s="104"/>
      <c r="G24" s="189"/>
      <c r="H24" s="189"/>
      <c r="I24" s="235"/>
      <c r="J24" s="189"/>
    </row>
    <row r="25" spans="2:14" ht="15" customHeight="1" x14ac:dyDescent="0.25">
      <c r="B25" s="77">
        <v>2023</v>
      </c>
      <c r="C25" s="216">
        <v>29.108965597133395</v>
      </c>
      <c r="D25" s="216">
        <v>63.347070300384331</v>
      </c>
      <c r="E25" s="216">
        <v>6.8602343974926816</v>
      </c>
      <c r="F25" s="105">
        <f t="shared" si="0"/>
        <v>99.316270295010398</v>
      </c>
      <c r="G25" s="189"/>
      <c r="H25" s="189"/>
      <c r="I25" s="235"/>
      <c r="J25" s="189"/>
      <c r="K25" s="390"/>
      <c r="L25" s="390"/>
      <c r="M25" s="390"/>
      <c r="N25" s="390"/>
    </row>
    <row r="26" spans="2:14" ht="15" customHeight="1" x14ac:dyDescent="0.25">
      <c r="B26" s="75">
        <v>2024</v>
      </c>
      <c r="C26" s="234">
        <v>31.519808211411817</v>
      </c>
      <c r="D26" s="234">
        <v>64.076379698444441</v>
      </c>
      <c r="E26" s="234">
        <v>11.49322555148674</v>
      </c>
      <c r="F26" s="104">
        <f t="shared" si="0"/>
        <v>107.089413461343</v>
      </c>
      <c r="G26" s="189"/>
      <c r="H26" s="189"/>
      <c r="I26" s="235"/>
      <c r="J26" s="189"/>
      <c r="K26" s="390"/>
      <c r="L26" s="390"/>
      <c r="M26" s="390"/>
      <c r="N26" s="390"/>
    </row>
    <row r="27" spans="2:14" ht="10.35" customHeight="1" x14ac:dyDescent="0.25">
      <c r="B27" s="75"/>
      <c r="C27" s="234"/>
      <c r="D27" s="234"/>
      <c r="E27" s="234"/>
      <c r="F27" s="104"/>
      <c r="G27" s="189"/>
      <c r="H27" s="189"/>
      <c r="I27" s="235"/>
      <c r="J27" s="189"/>
      <c r="K27" s="390"/>
      <c r="L27" s="390"/>
      <c r="M27" s="390"/>
      <c r="N27" s="390"/>
    </row>
    <row r="28" spans="2:14" ht="15" customHeight="1" x14ac:dyDescent="0.25">
      <c r="B28" s="77">
        <v>2025</v>
      </c>
      <c r="C28" s="216">
        <v>32.841310623054177</v>
      </c>
      <c r="D28" s="216">
        <v>65.953672382498311</v>
      </c>
      <c r="E28" s="216">
        <v>12.231543743073233</v>
      </c>
      <c r="F28" s="105">
        <f t="shared" si="0"/>
        <v>111.02652674862573</v>
      </c>
      <c r="G28" s="189"/>
      <c r="H28" s="189"/>
      <c r="I28" s="235"/>
      <c r="J28" s="189"/>
      <c r="K28" s="390"/>
      <c r="L28" s="390"/>
      <c r="M28" s="390"/>
      <c r="N28" s="390"/>
    </row>
    <row r="29" spans="2:14" ht="15" customHeight="1" x14ac:dyDescent="0.25">
      <c r="B29" s="75">
        <v>2026</v>
      </c>
      <c r="C29" s="234">
        <v>33.414155605358658</v>
      </c>
      <c r="D29" s="234">
        <v>68.438886512201137</v>
      </c>
      <c r="E29" s="234">
        <v>12.524833419966841</v>
      </c>
      <c r="F29" s="104">
        <f t="shared" si="0"/>
        <v>114.37787553752663</v>
      </c>
      <c r="G29" s="189"/>
      <c r="H29" s="189"/>
      <c r="I29" s="235"/>
      <c r="J29" s="189"/>
      <c r="K29" s="390"/>
      <c r="L29" s="390"/>
      <c r="M29" s="390"/>
      <c r="N29" s="390"/>
    </row>
    <row r="30" spans="2:14" ht="15" customHeight="1" x14ac:dyDescent="0.25">
      <c r="B30" s="77">
        <v>2027</v>
      </c>
      <c r="C30" s="216">
        <v>33.952551233874864</v>
      </c>
      <c r="D30" s="216">
        <v>71.210864242185522</v>
      </c>
      <c r="E30" s="216">
        <v>12.821791462082532</v>
      </c>
      <c r="F30" s="105">
        <f t="shared" si="0"/>
        <v>117.98520693814291</v>
      </c>
      <c r="G30" s="189"/>
      <c r="H30" s="189"/>
      <c r="I30" s="235"/>
      <c r="J30" s="189"/>
      <c r="K30" s="390"/>
      <c r="L30" s="390"/>
      <c r="M30" s="390"/>
      <c r="N30" s="390"/>
    </row>
    <row r="31" spans="2:14" ht="15" customHeight="1" x14ac:dyDescent="0.25">
      <c r="B31" s="75">
        <v>2028</v>
      </c>
      <c r="C31" s="234">
        <v>34.47767034205696</v>
      </c>
      <c r="D31" s="234">
        <v>74.258174970723417</v>
      </c>
      <c r="E31" s="234">
        <v>13.125573203931477</v>
      </c>
      <c r="F31" s="104">
        <f t="shared" si="0"/>
        <v>121.86141851671186</v>
      </c>
      <c r="G31" s="189"/>
      <c r="H31" s="189"/>
      <c r="I31" s="235"/>
      <c r="J31" s="189"/>
      <c r="K31" s="390"/>
      <c r="L31" s="390"/>
      <c r="M31" s="390"/>
      <c r="N31" s="390"/>
    </row>
    <row r="32" spans="2:14" ht="15" customHeight="1" x14ac:dyDescent="0.25">
      <c r="B32" s="77">
        <v>2029</v>
      </c>
      <c r="C32" s="216">
        <v>35.004937302177723</v>
      </c>
      <c r="D32" s="216">
        <v>77.508135245773488</v>
      </c>
      <c r="E32" s="216">
        <v>13.432686665810618</v>
      </c>
      <c r="F32" s="105">
        <f t="shared" si="0"/>
        <v>125.94575921376183</v>
      </c>
      <c r="G32" s="189"/>
      <c r="H32" s="189"/>
      <c r="I32" s="235"/>
      <c r="J32" s="189"/>
      <c r="K32" s="390"/>
      <c r="L32" s="390"/>
      <c r="M32" s="390"/>
      <c r="N32" s="390"/>
    </row>
    <row r="33" spans="2:14" ht="10.35" customHeight="1" x14ac:dyDescent="0.25">
      <c r="B33" s="78"/>
      <c r="C33" s="237"/>
      <c r="D33" s="237"/>
      <c r="E33" s="237"/>
      <c r="F33" s="102"/>
      <c r="G33" s="189"/>
      <c r="H33" s="189"/>
      <c r="I33" s="235"/>
      <c r="J33" s="189"/>
      <c r="K33" s="390"/>
      <c r="L33" s="390"/>
      <c r="M33" s="390"/>
      <c r="N33" s="390"/>
    </row>
    <row r="34" spans="2:14" ht="15" customHeight="1" x14ac:dyDescent="0.25">
      <c r="B34" s="75">
        <v>2030</v>
      </c>
      <c r="C34" s="234">
        <v>35.572507276506414</v>
      </c>
      <c r="D34" s="234">
        <v>80.8824722662292</v>
      </c>
      <c r="E34" s="234">
        <v>13.74605833167835</v>
      </c>
      <c r="F34" s="104">
        <f t="shared" si="0"/>
        <v>130.20103787441397</v>
      </c>
      <c r="G34" s="189"/>
      <c r="H34" s="189"/>
      <c r="I34" s="235"/>
      <c r="J34" s="189"/>
      <c r="K34" s="390"/>
      <c r="L34" s="390"/>
      <c r="M34" s="390"/>
      <c r="N34" s="390"/>
    </row>
    <row r="35" spans="2:14" ht="15" customHeight="1" x14ac:dyDescent="0.25">
      <c r="B35" s="77">
        <v>2031</v>
      </c>
      <c r="C35" s="216">
        <v>36.147743583482949</v>
      </c>
      <c r="D35" s="216">
        <v>84.326212948459087</v>
      </c>
      <c r="E35" s="216">
        <v>14.059264574324486</v>
      </c>
      <c r="F35" s="105">
        <f t="shared" si="0"/>
        <v>134.53322110626652</v>
      </c>
      <c r="G35" s="189"/>
      <c r="H35" s="189"/>
      <c r="I35" s="235"/>
      <c r="J35" s="189"/>
      <c r="K35" s="390"/>
      <c r="L35" s="390"/>
      <c r="M35" s="390"/>
      <c r="N35" s="390"/>
    </row>
    <row r="36" spans="2:14" ht="15" customHeight="1" x14ac:dyDescent="0.25">
      <c r="B36" s="75">
        <v>2032</v>
      </c>
      <c r="C36" s="234">
        <v>36.740317426043518</v>
      </c>
      <c r="D36" s="234">
        <v>87.849197012045067</v>
      </c>
      <c r="E36" s="234">
        <v>14.384431850381928</v>
      </c>
      <c r="F36" s="104">
        <f t="shared" si="0"/>
        <v>138.9739462884705</v>
      </c>
      <c r="G36" s="189"/>
      <c r="H36" s="189"/>
      <c r="I36" s="235"/>
      <c r="J36" s="189"/>
      <c r="K36" s="390"/>
      <c r="L36" s="390"/>
      <c r="M36" s="390"/>
      <c r="N36" s="390"/>
    </row>
    <row r="37" spans="2:14" ht="15" customHeight="1" x14ac:dyDescent="0.25">
      <c r="B37" s="77">
        <v>2033</v>
      </c>
      <c r="C37" s="216">
        <v>37.393497317109649</v>
      </c>
      <c r="D37" s="216">
        <v>91.601377549065106</v>
      </c>
      <c r="E37" s="216">
        <v>14.716382882702234</v>
      </c>
      <c r="F37" s="105">
        <f t="shared" si="0"/>
        <v>143.71125774887702</v>
      </c>
      <c r="G37" s="189"/>
      <c r="H37" s="189"/>
      <c r="I37" s="235"/>
      <c r="J37" s="189"/>
    </row>
    <row r="38" spans="2:14" ht="15" customHeight="1" x14ac:dyDescent="0.25">
      <c r="B38" s="75">
        <v>2034</v>
      </c>
      <c r="C38" s="234">
        <v>38.085936785390594</v>
      </c>
      <c r="D38" s="234">
        <v>95.466966124012743</v>
      </c>
      <c r="E38" s="234">
        <v>15.055552162541296</v>
      </c>
      <c r="F38" s="104">
        <f t="shared" si="0"/>
        <v>148.60845507194463</v>
      </c>
      <c r="G38" s="189"/>
      <c r="H38" s="189"/>
      <c r="I38" s="235"/>
      <c r="J38" s="189"/>
    </row>
    <row r="39" spans="2:14" ht="10.35" customHeight="1" x14ac:dyDescent="0.25">
      <c r="B39" s="75"/>
      <c r="C39" s="234"/>
      <c r="D39" s="234"/>
      <c r="E39" s="234"/>
      <c r="F39" s="104"/>
      <c r="G39" s="189"/>
      <c r="H39" s="189"/>
      <c r="I39" s="235"/>
      <c r="J39" s="189"/>
    </row>
    <row r="40" spans="2:14" ht="15" customHeight="1" x14ac:dyDescent="0.25">
      <c r="B40" s="77">
        <v>2035</v>
      </c>
      <c r="C40" s="216">
        <v>38.786054370101084</v>
      </c>
      <c r="D40" s="216">
        <v>99.421286232892797</v>
      </c>
      <c r="E40" s="216">
        <v>15.407645517647122</v>
      </c>
      <c r="F40" s="105">
        <f t="shared" si="0"/>
        <v>153.61498612064102</v>
      </c>
      <c r="G40" s="189"/>
      <c r="H40" s="189"/>
      <c r="I40" s="235"/>
      <c r="J40" s="189"/>
    </row>
    <row r="41" spans="2:14" ht="15" customHeight="1" x14ac:dyDescent="0.25">
      <c r="B41" s="75">
        <v>2036</v>
      </c>
      <c r="C41" s="234">
        <v>39.525250753219929</v>
      </c>
      <c r="D41" s="234">
        <v>103.49392432260643</v>
      </c>
      <c r="E41" s="234">
        <v>15.768101873980356</v>
      </c>
      <c r="F41" s="104">
        <f t="shared" si="0"/>
        <v>158.78727694980671</v>
      </c>
      <c r="G41" s="189"/>
      <c r="H41" s="189"/>
      <c r="I41" s="235"/>
      <c r="J41" s="189"/>
    </row>
    <row r="42" spans="2:14" ht="15" customHeight="1" x14ac:dyDescent="0.25">
      <c r="B42" s="77">
        <v>2037</v>
      </c>
      <c r="C42" s="216">
        <v>40.269228368049717</v>
      </c>
      <c r="D42" s="216">
        <v>107.63705381905332</v>
      </c>
      <c r="E42" s="216">
        <v>16.136733864952586</v>
      </c>
      <c r="F42" s="105">
        <f t="shared" si="0"/>
        <v>164.04301605205563</v>
      </c>
      <c r="G42" s="189"/>
      <c r="H42" s="189"/>
      <c r="I42" s="239"/>
      <c r="J42" s="189"/>
    </row>
    <row r="43" spans="2:14" ht="15" customHeight="1" x14ac:dyDescent="0.25">
      <c r="B43" s="75">
        <v>2038</v>
      </c>
      <c r="C43" s="234">
        <v>41.014723118960653</v>
      </c>
      <c r="D43" s="234">
        <v>111.86527060101811</v>
      </c>
      <c r="E43" s="234">
        <v>16.512562328090219</v>
      </c>
      <c r="F43" s="104">
        <f t="shared" si="0"/>
        <v>169.39255604806897</v>
      </c>
      <c r="G43" s="189"/>
      <c r="H43" s="189"/>
      <c r="I43" s="239"/>
      <c r="J43" s="189"/>
    </row>
    <row r="44" spans="2:14" ht="15" customHeight="1" x14ac:dyDescent="0.25">
      <c r="B44" s="77">
        <v>2039</v>
      </c>
      <c r="C44" s="216">
        <v>41.755893571984579</v>
      </c>
      <c r="D44" s="216">
        <v>116.18948282536932</v>
      </c>
      <c r="E44" s="216">
        <v>16.88777347319521</v>
      </c>
      <c r="F44" s="105">
        <f t="shared" si="0"/>
        <v>174.83314987054911</v>
      </c>
      <c r="G44" s="189"/>
      <c r="H44" s="189"/>
      <c r="I44" s="189"/>
      <c r="J44" s="189"/>
    </row>
    <row r="45" spans="2:14" ht="10.35" customHeight="1" x14ac:dyDescent="0.25">
      <c r="B45" s="78"/>
      <c r="C45" s="237"/>
      <c r="D45" s="237"/>
      <c r="E45" s="237"/>
      <c r="F45" s="102"/>
      <c r="G45" s="189"/>
      <c r="H45" s="189"/>
      <c r="I45" s="235"/>
      <c r="J45" s="189"/>
    </row>
    <row r="46" spans="2:14" ht="15" customHeight="1" x14ac:dyDescent="0.25">
      <c r="B46" s="75">
        <v>2040</v>
      </c>
      <c r="C46" s="234">
        <v>42.531478323390033</v>
      </c>
      <c r="D46" s="234">
        <v>120.61734768583233</v>
      </c>
      <c r="E46" s="234">
        <v>17.274920249674643</v>
      </c>
      <c r="F46" s="104">
        <f t="shared" si="0"/>
        <v>180.42374625889701</v>
      </c>
      <c r="G46" s="189"/>
      <c r="H46" s="189"/>
      <c r="I46" s="239"/>
      <c r="J46" s="189"/>
    </row>
    <row r="47" spans="2:14" ht="15" customHeight="1" x14ac:dyDescent="0.25">
      <c r="B47" s="77">
        <v>2041</v>
      </c>
      <c r="C47" s="216">
        <v>43.306075499264537</v>
      </c>
      <c r="D47" s="216">
        <v>125.10737848306182</v>
      </c>
      <c r="E47" s="216">
        <v>17.662776224739769</v>
      </c>
      <c r="F47" s="105">
        <f t="shared" si="0"/>
        <v>186.07623020706612</v>
      </c>
      <c r="G47" s="189"/>
      <c r="H47" s="189"/>
      <c r="I47" s="239"/>
      <c r="J47" s="189"/>
    </row>
    <row r="48" spans="2:14" ht="15" customHeight="1" x14ac:dyDescent="0.25">
      <c r="B48" s="75">
        <v>2042</v>
      </c>
      <c r="C48" s="234">
        <v>44.089370500670796</v>
      </c>
      <c r="D48" s="234">
        <v>129.67860723002201</v>
      </c>
      <c r="E48" s="234">
        <v>18.064454348114467</v>
      </c>
      <c r="F48" s="104">
        <f t="shared" si="0"/>
        <v>191.83243207880724</v>
      </c>
      <c r="G48" s="189"/>
      <c r="H48" s="189"/>
      <c r="I48" s="239"/>
      <c r="J48" s="189"/>
    </row>
    <row r="49" spans="2:10" ht="15" customHeight="1" x14ac:dyDescent="0.25">
      <c r="B49" s="77">
        <v>2043</v>
      </c>
      <c r="C49" s="216">
        <v>44.871646221520102</v>
      </c>
      <c r="D49" s="216">
        <v>134.31609836554236</v>
      </c>
      <c r="E49" s="216">
        <v>18.47690625252423</v>
      </c>
      <c r="F49" s="105">
        <f t="shared" si="0"/>
        <v>197.6646508395867</v>
      </c>
      <c r="G49" s="189"/>
      <c r="H49" s="189"/>
      <c r="I49" s="239"/>
      <c r="J49" s="189"/>
    </row>
    <row r="50" spans="2:10" ht="10.35" customHeight="1" x14ac:dyDescent="0.25">
      <c r="B50" s="78"/>
      <c r="C50" s="103"/>
      <c r="D50" s="103"/>
      <c r="E50" s="240"/>
      <c r="F50" s="103"/>
      <c r="G50" s="189"/>
      <c r="H50" s="189"/>
      <c r="I50" s="189"/>
      <c r="J50" s="189"/>
    </row>
    <row r="51" spans="2:10" ht="15" customHeight="1" x14ac:dyDescent="0.25">
      <c r="B51" s="287" t="s">
        <v>5</v>
      </c>
      <c r="C51" s="94"/>
      <c r="D51" s="94"/>
      <c r="E51" s="94"/>
      <c r="F51" s="94"/>
      <c r="G51" s="189"/>
      <c r="H51" s="189"/>
      <c r="I51" s="189"/>
      <c r="J51" s="189"/>
    </row>
    <row r="52" spans="2:10" ht="15" customHeight="1" x14ac:dyDescent="0.25">
      <c r="B52" s="75" t="s">
        <v>139</v>
      </c>
      <c r="C52" s="79">
        <f>RATE(2022-2010,,-C10,C22)</f>
        <v>-6.8715736994579817E-3</v>
      </c>
      <c r="D52" s="79">
        <f t="shared" ref="D52" si="1">RATE(2022-2010,,-D10,D22)</f>
        <v>4.5454538026164108E-2</v>
      </c>
      <c r="E52" s="79">
        <f>RATE(2022-2010,,-E10,E22)</f>
        <v>-0.12608857884497585</v>
      </c>
      <c r="F52" s="79">
        <f>RATE(2022-2010,,-F10,F22)</f>
        <v>1.4353108359852814E-2</v>
      </c>
      <c r="G52" s="189"/>
      <c r="H52" s="189"/>
      <c r="I52" s="189"/>
      <c r="J52" s="189"/>
    </row>
    <row r="53" spans="2:10" ht="15" customHeight="1" x14ac:dyDescent="0.25">
      <c r="B53" s="77" t="s">
        <v>136</v>
      </c>
      <c r="C53" s="80">
        <f>RATE(2023-2022,,-C22,C25)</f>
        <v>0.29058718825385588</v>
      </c>
      <c r="D53" s="80">
        <f t="shared" ref="D53:F53" si="2">RATE(2023-2022,,-D22,D25)</f>
        <v>-1.1098789521873521E-3</v>
      </c>
      <c r="E53" s="80">
        <f t="shared" si="2"/>
        <v>1.6763155328641814</v>
      </c>
      <c r="F53" s="80">
        <f t="shared" si="2"/>
        <v>0.12176660314204951</v>
      </c>
      <c r="G53" s="189"/>
      <c r="H53" s="189"/>
      <c r="I53" s="189"/>
      <c r="J53" s="189"/>
    </row>
    <row r="54" spans="2:10" ht="15" customHeight="1" x14ac:dyDescent="0.25">
      <c r="B54" s="75" t="s">
        <v>137</v>
      </c>
      <c r="C54" s="81">
        <f>RATE(2033-2023,,-C25,C37)</f>
        <v>2.5361322053366456E-2</v>
      </c>
      <c r="D54" s="81">
        <f t="shared" ref="D54:F54" si="3">RATE(2033-2023,,-D25,D37)</f>
        <v>3.7570336545975767E-2</v>
      </c>
      <c r="E54" s="81">
        <f t="shared" si="3"/>
        <v>7.9310028540730243E-2</v>
      </c>
      <c r="F54" s="81">
        <f t="shared" si="3"/>
        <v>3.7640797606185612E-2</v>
      </c>
      <c r="G54" s="189"/>
      <c r="H54" s="189"/>
      <c r="I54" s="189"/>
      <c r="J54" s="189"/>
    </row>
    <row r="55" spans="2:10" ht="15" customHeight="1" x14ac:dyDescent="0.25">
      <c r="B55" s="77" t="s">
        <v>138</v>
      </c>
      <c r="C55" s="80">
        <f>RATE(2043-2023,,-C25,C49)</f>
        <v>2.1873793324127803E-2</v>
      </c>
      <c r="D55" s="80">
        <f t="shared" ref="D55:F55" si="4">RATE(2043-2023,,-D25,D49)</f>
        <v>3.8293360043158475E-2</v>
      </c>
      <c r="E55" s="80">
        <f t="shared" si="4"/>
        <v>5.078657375943068E-2</v>
      </c>
      <c r="F55" s="80">
        <f t="shared" si="4"/>
        <v>3.5012108034178105E-2</v>
      </c>
      <c r="G55" s="189"/>
      <c r="H55" s="189"/>
      <c r="I55" s="189"/>
      <c r="J55" s="189"/>
    </row>
    <row r="56" spans="2:10" ht="15" customHeight="1" x14ac:dyDescent="0.2">
      <c r="B56" s="60" t="s">
        <v>58</v>
      </c>
      <c r="C56" s="48"/>
      <c r="D56" s="44"/>
      <c r="E56" s="44"/>
      <c r="F56" s="44"/>
    </row>
    <row r="57" spans="2:10" ht="15" x14ac:dyDescent="0.25">
      <c r="B57" s="70"/>
      <c r="C57" s="70"/>
      <c r="D57" s="70"/>
      <c r="E57" s="70"/>
      <c r="F57" s="70"/>
      <c r="G57" s="70"/>
      <c r="H57" s="70"/>
      <c r="I57" s="70"/>
    </row>
    <row r="58" spans="2:10" ht="15" x14ac:dyDescent="0.25">
      <c r="B58" s="70"/>
      <c r="C58" s="70"/>
      <c r="D58" s="70"/>
      <c r="E58" s="70"/>
      <c r="F58" s="70"/>
      <c r="G58" s="70"/>
      <c r="H58" s="70"/>
      <c r="I58" s="70"/>
    </row>
  </sheetData>
  <printOptions horizontalCentered="1"/>
  <pageMargins left="0.7" right="0.7" top="0.75" bottom="0.75" header="0.3" footer="0.3"/>
  <pageSetup scale="90" orientation="portrait" cellComments="asDisplayed" r:id="rId1"/>
  <headerFooter alignWithMargins="0"/>
  <ignoredErrors>
    <ignoredError sqref="F10:F33 F34:F4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B1:Y58"/>
  <sheetViews>
    <sheetView showGridLines="0" zoomScale="70" zoomScaleNormal="70" workbookViewId="0">
      <pane ySplit="8" topLeftCell="A9" activePane="bottomLeft" state="frozen"/>
      <selection sqref="A1:XFD1048576"/>
      <selection pane="bottomLeft" activeCell="T1" sqref="T1"/>
    </sheetView>
  </sheetViews>
  <sheetFormatPr defaultColWidth="9.140625" defaultRowHeight="12.75" x14ac:dyDescent="0.2"/>
  <cols>
    <col min="1" max="1" width="9.140625" style="4"/>
    <col min="2" max="2" width="17.5703125" style="12" customWidth="1"/>
    <col min="3" max="3" width="9.42578125" style="12" customWidth="1"/>
    <col min="4" max="4" width="11.5703125" style="12" bestFit="1" customWidth="1"/>
    <col min="5" max="6" width="9.42578125" style="12" customWidth="1"/>
    <col min="7" max="7" width="7.42578125" style="12" customWidth="1"/>
    <col min="8" max="9" width="9.42578125" style="12" customWidth="1"/>
    <col min="10" max="10" width="11.5703125" style="12" bestFit="1" customWidth="1"/>
    <col min="11" max="11" width="9.42578125" style="12" customWidth="1"/>
    <col min="12" max="12" width="10.42578125" style="12" bestFit="1" customWidth="1"/>
    <col min="13" max="13" width="19.42578125" style="12" bestFit="1" customWidth="1"/>
    <col min="14" max="14" width="9.42578125" style="12" customWidth="1"/>
    <col min="15" max="15" width="9.140625" style="12" customWidth="1"/>
    <col min="16" max="16384" width="9.140625" style="4"/>
  </cols>
  <sheetData>
    <row r="1" spans="2:25" ht="18.75" x14ac:dyDescent="0.3">
      <c r="B1" s="31" t="s">
        <v>65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2:25" ht="11.45" customHeight="1" x14ac:dyDescent="0.2">
      <c r="B2" s="14"/>
      <c r="C2" s="14"/>
      <c r="D2" s="14"/>
      <c r="E2" s="14"/>
      <c r="F2" s="14"/>
      <c r="G2" s="14"/>
      <c r="H2" s="14"/>
      <c r="I2" s="14"/>
      <c r="J2" s="14"/>
      <c r="P2" s="12"/>
    </row>
    <row r="3" spans="2:25" ht="21" x14ac:dyDescent="0.35">
      <c r="B3" s="15" t="s">
        <v>60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25" ht="34.15" customHeight="1" x14ac:dyDescent="0.35">
      <c r="B4" s="15" t="s">
        <v>20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2:25" ht="24" customHeight="1" x14ac:dyDescent="0.35">
      <c r="B5" s="15" t="s">
        <v>66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</row>
    <row r="6" spans="2:25" ht="24" customHeight="1" x14ac:dyDescent="0.25">
      <c r="B6" s="221"/>
      <c r="C6" s="191"/>
      <c r="D6" s="191"/>
      <c r="E6" s="191"/>
      <c r="F6" s="191"/>
      <c r="G6" s="191"/>
      <c r="H6" s="191"/>
      <c r="I6" s="191"/>
      <c r="J6" s="191"/>
      <c r="K6" s="191"/>
      <c r="L6" s="189"/>
      <c r="M6" s="189"/>
      <c r="N6" s="189"/>
      <c r="O6" s="189"/>
    </row>
    <row r="7" spans="2:25" s="294" customFormat="1" ht="18" customHeight="1" x14ac:dyDescent="0.25">
      <c r="B7" s="302"/>
      <c r="C7" s="291" t="s">
        <v>29</v>
      </c>
      <c r="D7" s="291"/>
      <c r="E7" s="291"/>
      <c r="F7" s="296" t="s">
        <v>30</v>
      </c>
      <c r="G7" s="296"/>
      <c r="H7" s="296"/>
      <c r="I7" s="291" t="s">
        <v>31</v>
      </c>
      <c r="J7" s="291"/>
      <c r="K7" s="291"/>
      <c r="L7" s="296" t="s">
        <v>13</v>
      </c>
      <c r="M7" s="296"/>
      <c r="N7" s="296"/>
      <c r="O7" s="293"/>
    </row>
    <row r="8" spans="2:25" ht="32.1" customHeight="1" x14ac:dyDescent="0.25">
      <c r="B8" s="110" t="s">
        <v>3</v>
      </c>
      <c r="C8" s="92" t="s">
        <v>22</v>
      </c>
      <c r="D8" s="92" t="s">
        <v>23</v>
      </c>
      <c r="E8" s="92" t="s">
        <v>24</v>
      </c>
      <c r="F8" s="92" t="s">
        <v>22</v>
      </c>
      <c r="G8" s="92" t="s">
        <v>23</v>
      </c>
      <c r="H8" s="92" t="s">
        <v>24</v>
      </c>
      <c r="I8" s="92" t="s">
        <v>22</v>
      </c>
      <c r="J8" s="92" t="s">
        <v>23</v>
      </c>
      <c r="K8" s="92" t="s">
        <v>24</v>
      </c>
      <c r="L8" s="92" t="s">
        <v>22</v>
      </c>
      <c r="M8" s="92" t="s">
        <v>23</v>
      </c>
      <c r="N8" s="92" t="s">
        <v>24</v>
      </c>
      <c r="O8" s="189"/>
    </row>
    <row r="9" spans="2:25" ht="15" customHeight="1" x14ac:dyDescent="0.25">
      <c r="B9" s="63" t="s">
        <v>0</v>
      </c>
      <c r="C9" s="222"/>
      <c r="D9" s="223"/>
      <c r="E9" s="94"/>
      <c r="F9" s="224"/>
      <c r="G9" s="225"/>
      <c r="H9" s="94"/>
      <c r="I9" s="93"/>
      <c r="J9" s="226"/>
      <c r="K9" s="94"/>
      <c r="L9" s="94"/>
      <c r="M9" s="94"/>
      <c r="N9" s="94"/>
      <c r="O9" s="189"/>
    </row>
    <row r="10" spans="2:25" ht="15" customHeight="1" x14ac:dyDescent="0.25">
      <c r="B10" s="74">
        <v>2010</v>
      </c>
      <c r="C10" s="97">
        <v>130.94955546200001</v>
      </c>
      <c r="D10" s="97">
        <v>108.610021383</v>
      </c>
      <c r="E10" s="228">
        <v>82.940351343550248</v>
      </c>
      <c r="F10" s="97">
        <v>78.011475097000002</v>
      </c>
      <c r="G10" s="97">
        <v>61.756380372000002</v>
      </c>
      <c r="H10" s="228">
        <v>79.163200407647324</v>
      </c>
      <c r="I10" s="97">
        <v>70.492056395000006</v>
      </c>
      <c r="J10" s="97">
        <v>59.249350634000002</v>
      </c>
      <c r="K10" s="228">
        <v>84.051102583811911</v>
      </c>
      <c r="L10" s="97">
        <v>279.45308695400001</v>
      </c>
      <c r="M10" s="97">
        <v>229.61575238899999</v>
      </c>
      <c r="N10" s="228">
        <v>82.166117716494014</v>
      </c>
      <c r="O10" s="189"/>
      <c r="Q10" s="97"/>
      <c r="R10" s="97"/>
      <c r="S10" s="228"/>
      <c r="T10" s="97"/>
      <c r="U10" s="97"/>
      <c r="V10" s="228"/>
      <c r="W10" s="97"/>
      <c r="X10" s="97"/>
      <c r="Y10" s="228"/>
    </row>
    <row r="11" spans="2:25" ht="15" customHeight="1" x14ac:dyDescent="0.25">
      <c r="B11" s="73">
        <v>2011</v>
      </c>
      <c r="C11" s="95">
        <v>138.32561476999999</v>
      </c>
      <c r="D11" s="95">
        <v>111.65653639999999</v>
      </c>
      <c r="E11" s="227">
        <v>80.72007240716492</v>
      </c>
      <c r="F11" s="95">
        <v>82.454952994999999</v>
      </c>
      <c r="G11" s="95">
        <v>65.913756421000002</v>
      </c>
      <c r="H11" s="227">
        <v>79.939111025867604</v>
      </c>
      <c r="I11" s="95">
        <v>77.811050115</v>
      </c>
      <c r="J11" s="95">
        <v>63.635447637000006</v>
      </c>
      <c r="K11" s="227">
        <v>81.782018804463732</v>
      </c>
      <c r="L11" s="95">
        <v>298.59161788</v>
      </c>
      <c r="M11" s="95">
        <v>241.20574045799998</v>
      </c>
      <c r="N11" s="227">
        <v>80.781149240075905</v>
      </c>
      <c r="O11" s="189"/>
      <c r="Q11" s="97"/>
      <c r="R11" s="97"/>
      <c r="S11" s="228"/>
      <c r="T11" s="97"/>
      <c r="U11" s="97"/>
      <c r="V11" s="228"/>
      <c r="W11" s="97"/>
      <c r="X11" s="97"/>
      <c r="Y11" s="228"/>
    </row>
    <row r="12" spans="2:25" ht="15" customHeight="1" x14ac:dyDescent="0.25">
      <c r="B12" s="74">
        <v>2012</v>
      </c>
      <c r="C12" s="97">
        <v>132.30154585600002</v>
      </c>
      <c r="D12" s="97">
        <v>107.89174555700001</v>
      </c>
      <c r="E12" s="228">
        <v>81.549875217959894</v>
      </c>
      <c r="F12" s="97">
        <v>84.657734418000004</v>
      </c>
      <c r="G12" s="97">
        <v>68.456284773999997</v>
      </c>
      <c r="H12" s="228">
        <v>80.862410557782141</v>
      </c>
      <c r="I12" s="97">
        <v>80.968112533999999</v>
      </c>
      <c r="J12" s="97">
        <v>66.360956497999993</v>
      </c>
      <c r="K12" s="228">
        <v>81.95937193192421</v>
      </c>
      <c r="L12" s="97">
        <v>297.92739280800004</v>
      </c>
      <c r="M12" s="97">
        <v>242.708986829</v>
      </c>
      <c r="N12" s="228">
        <v>81.465817742182011</v>
      </c>
      <c r="O12" s="189"/>
      <c r="Q12" s="97"/>
      <c r="R12" s="97"/>
      <c r="S12" s="228"/>
      <c r="T12" s="97"/>
      <c r="U12" s="97"/>
      <c r="V12" s="228"/>
      <c r="W12" s="97"/>
      <c r="X12" s="97"/>
      <c r="Y12" s="228"/>
    </row>
    <row r="13" spans="2:25" ht="15" customHeight="1" x14ac:dyDescent="0.25">
      <c r="B13" s="73">
        <v>2013</v>
      </c>
      <c r="C13" s="95">
        <v>128.401709813</v>
      </c>
      <c r="D13" s="95">
        <v>107.01900346000001</v>
      </c>
      <c r="E13" s="227">
        <v>83.347023661802439</v>
      </c>
      <c r="F13" s="95">
        <v>89.744672532999999</v>
      </c>
      <c r="G13" s="95">
        <v>72.770560308</v>
      </c>
      <c r="H13" s="227">
        <v>81.086217436741492</v>
      </c>
      <c r="I13" s="95">
        <v>82.565356788000003</v>
      </c>
      <c r="J13" s="95">
        <v>68.623366059000006</v>
      </c>
      <c r="K13" s="227">
        <v>83.113994450725471</v>
      </c>
      <c r="L13" s="95">
        <v>300.71173913400003</v>
      </c>
      <c r="M13" s="95">
        <v>248.41292982700003</v>
      </c>
      <c r="N13" s="227">
        <v>82.60832468409383</v>
      </c>
      <c r="O13" s="189"/>
      <c r="Q13" s="97"/>
      <c r="R13" s="97"/>
      <c r="S13" s="228"/>
      <c r="T13" s="97"/>
      <c r="U13" s="97"/>
      <c r="V13" s="228"/>
      <c r="W13" s="97"/>
      <c r="X13" s="97"/>
      <c r="Y13" s="228"/>
    </row>
    <row r="14" spans="2:25" ht="15" customHeight="1" x14ac:dyDescent="0.25">
      <c r="B14" s="74">
        <v>2014</v>
      </c>
      <c r="C14" s="97">
        <v>132.05661361199998</v>
      </c>
      <c r="D14" s="97">
        <v>107.862381977</v>
      </c>
      <c r="E14" s="228">
        <v>81.678894397454499</v>
      </c>
      <c r="F14" s="97">
        <v>97.249702556999992</v>
      </c>
      <c r="G14" s="97">
        <v>78.368882971000005</v>
      </c>
      <c r="H14" s="228">
        <v>80.585216109084172</v>
      </c>
      <c r="I14" s="97">
        <v>83.584434567000002</v>
      </c>
      <c r="J14" s="97">
        <v>68.536474971000004</v>
      </c>
      <c r="K14" s="228">
        <v>81.996696306011629</v>
      </c>
      <c r="L14" s="97">
        <v>312.89075073600003</v>
      </c>
      <c r="M14" s="97">
        <v>254.76773991900001</v>
      </c>
      <c r="N14" s="228">
        <v>81.423864182536676</v>
      </c>
      <c r="O14" s="189"/>
      <c r="Q14" s="97"/>
      <c r="R14" s="97"/>
      <c r="S14" s="228"/>
      <c r="T14" s="97"/>
      <c r="U14" s="97"/>
      <c r="V14" s="228"/>
      <c r="W14" s="97"/>
      <c r="X14" s="97"/>
      <c r="Y14" s="228"/>
    </row>
    <row r="15" spans="2:25" ht="15" customHeight="1" x14ac:dyDescent="0.25">
      <c r="B15" s="73">
        <v>2015</v>
      </c>
      <c r="C15" s="95">
        <v>133.47420321099997</v>
      </c>
      <c r="D15" s="95">
        <v>106.818573206</v>
      </c>
      <c r="E15" s="227">
        <v>80.029376940454938</v>
      </c>
      <c r="F15" s="95">
        <v>101.02976867000001</v>
      </c>
      <c r="G15" s="95">
        <v>81.086662689000008</v>
      </c>
      <c r="H15" s="227">
        <v>80.260168618081821</v>
      </c>
      <c r="I15" s="95">
        <v>86.005272035000004</v>
      </c>
      <c r="J15" s="95">
        <v>70.946505017999996</v>
      </c>
      <c r="K15" s="227">
        <v>82.490879151138756</v>
      </c>
      <c r="L15" s="95">
        <v>320.509243916</v>
      </c>
      <c r="M15" s="95">
        <v>258.85174091300001</v>
      </c>
      <c r="N15" s="227">
        <v>80.762644393757526</v>
      </c>
      <c r="O15" s="189"/>
      <c r="Q15" s="97"/>
      <c r="R15" s="97"/>
      <c r="S15" s="228"/>
      <c r="T15" s="97"/>
      <c r="U15" s="97"/>
      <c r="V15" s="228"/>
      <c r="W15" s="97"/>
      <c r="X15" s="97"/>
      <c r="Y15" s="228"/>
    </row>
    <row r="16" spans="2:25" ht="15" customHeight="1" x14ac:dyDescent="0.25">
      <c r="B16" s="74">
        <v>2016</v>
      </c>
      <c r="C16" s="97">
        <v>134.15894931400001</v>
      </c>
      <c r="D16" s="97">
        <v>104.62154883299999</v>
      </c>
      <c r="E16" s="228">
        <v>77.983279809483676</v>
      </c>
      <c r="F16" s="97">
        <v>104.25891724900001</v>
      </c>
      <c r="G16" s="97">
        <v>84.902488412000011</v>
      </c>
      <c r="H16" s="228">
        <v>81.434270230553679</v>
      </c>
      <c r="I16" s="97">
        <v>86.675953676000006</v>
      </c>
      <c r="J16" s="97">
        <v>72.702091624999994</v>
      </c>
      <c r="K16" s="228">
        <v>83.878040611776655</v>
      </c>
      <c r="L16" s="87">
        <v>325.09382023900002</v>
      </c>
      <c r="M16" s="87">
        <v>262.22612887000003</v>
      </c>
      <c r="N16" s="228">
        <v>80.661677505041027</v>
      </c>
      <c r="O16" s="189"/>
      <c r="Q16" s="97"/>
      <c r="R16" s="97"/>
      <c r="S16" s="228"/>
      <c r="T16" s="97"/>
      <c r="U16" s="97"/>
      <c r="V16" s="228"/>
      <c r="W16" s="87"/>
      <c r="X16" s="87"/>
      <c r="Y16" s="228"/>
    </row>
    <row r="17" spans="2:25" ht="15" customHeight="1" x14ac:dyDescent="0.25">
      <c r="B17" s="77">
        <v>2017</v>
      </c>
      <c r="C17" s="95">
        <v>133.68305402300001</v>
      </c>
      <c r="D17" s="95">
        <v>106.27265865</v>
      </c>
      <c r="E17" s="227">
        <v>79.495983561024815</v>
      </c>
      <c r="F17" s="95">
        <v>106.53460493499999</v>
      </c>
      <c r="G17" s="95">
        <v>87.660292287999994</v>
      </c>
      <c r="H17" s="227">
        <v>82.283397344444282</v>
      </c>
      <c r="I17" s="95">
        <v>91.121420856</v>
      </c>
      <c r="J17" s="95">
        <v>74.871465827000009</v>
      </c>
      <c r="K17" s="227">
        <v>82.166701444789865</v>
      </c>
      <c r="L17" s="95">
        <v>331.339079814</v>
      </c>
      <c r="M17" s="95">
        <v>268.80441676499998</v>
      </c>
      <c r="N17" s="227">
        <v>81.126686570112895</v>
      </c>
      <c r="O17" s="189"/>
      <c r="Q17" s="97"/>
      <c r="R17" s="97"/>
      <c r="S17" s="228"/>
      <c r="T17" s="97"/>
      <c r="U17" s="97"/>
      <c r="V17" s="228"/>
      <c r="W17" s="97"/>
      <c r="X17" s="97"/>
      <c r="Y17" s="228"/>
    </row>
    <row r="18" spans="2:25" ht="15" customHeight="1" x14ac:dyDescent="0.25">
      <c r="B18" s="75">
        <v>2018</v>
      </c>
      <c r="C18" s="97">
        <v>138.26684093199998</v>
      </c>
      <c r="D18" s="97">
        <v>111.976704074</v>
      </c>
      <c r="E18" s="228">
        <v>80.985942341063861</v>
      </c>
      <c r="F18" s="97">
        <v>111.425831793</v>
      </c>
      <c r="G18" s="97">
        <v>91.546419028000003</v>
      </c>
      <c r="H18" s="228">
        <v>82.15906271901946</v>
      </c>
      <c r="I18" s="97">
        <v>91.984789187000004</v>
      </c>
      <c r="J18" s="97">
        <v>75.136390698</v>
      </c>
      <c r="K18" s="228">
        <v>81.683495023565115</v>
      </c>
      <c r="L18" s="97">
        <v>341.67746191200001</v>
      </c>
      <c r="M18" s="97">
        <v>278.65951379999996</v>
      </c>
      <c r="N18" s="228">
        <v>81.556305247833265</v>
      </c>
      <c r="O18" s="189"/>
      <c r="Q18" s="97"/>
      <c r="R18" s="97"/>
      <c r="S18" s="228"/>
      <c r="T18" s="97"/>
      <c r="U18" s="97"/>
      <c r="V18" s="228"/>
      <c r="W18" s="97"/>
      <c r="X18" s="97"/>
      <c r="Y18" s="228"/>
    </row>
    <row r="19" spans="2:25" ht="15" customHeight="1" x14ac:dyDescent="0.25">
      <c r="B19" s="77">
        <v>2019</v>
      </c>
      <c r="C19" s="95">
        <v>145.57862168800003</v>
      </c>
      <c r="D19" s="95">
        <v>120.65009557200001</v>
      </c>
      <c r="E19" s="227">
        <v>82.876245270802102</v>
      </c>
      <c r="F19" s="95">
        <v>112.08599356400001</v>
      </c>
      <c r="G19" s="95">
        <v>93.560122247999999</v>
      </c>
      <c r="H19" s="227">
        <v>83.471733865282715</v>
      </c>
      <c r="I19" s="95">
        <v>91.316230427000008</v>
      </c>
      <c r="J19" s="95">
        <v>75.424920211</v>
      </c>
      <c r="K19" s="227">
        <v>82.597496478236891</v>
      </c>
      <c r="L19" s="95">
        <v>348.98084567900003</v>
      </c>
      <c r="M19" s="95">
        <v>289.63513803100005</v>
      </c>
      <c r="N19" s="227">
        <v>82.994565924518554</v>
      </c>
      <c r="O19" s="189"/>
      <c r="Q19" s="97"/>
      <c r="R19" s="97"/>
      <c r="S19" s="228"/>
      <c r="T19" s="97"/>
      <c r="U19" s="97"/>
      <c r="V19" s="228"/>
      <c r="W19" s="97"/>
      <c r="X19" s="97"/>
      <c r="Y19" s="228"/>
    </row>
    <row r="20" spans="2:25" ht="15" customHeight="1" x14ac:dyDescent="0.25">
      <c r="B20" s="346">
        <v>2020</v>
      </c>
      <c r="C20" s="350">
        <v>69.435106864999995</v>
      </c>
      <c r="D20" s="350">
        <v>48.132923529000003</v>
      </c>
      <c r="E20" s="367">
        <v>69.320730826529854</v>
      </c>
      <c r="F20" s="350">
        <v>62.779594412999998</v>
      </c>
      <c r="G20" s="350">
        <v>47.822407674000004</v>
      </c>
      <c r="H20" s="367">
        <v>76.175082239934383</v>
      </c>
      <c r="I20" s="350">
        <v>43.701362479000004</v>
      </c>
      <c r="J20" s="350">
        <v>31.373887279999998</v>
      </c>
      <c r="K20" s="367">
        <v>71.791554085015591</v>
      </c>
      <c r="L20" s="350">
        <v>175.91606375699999</v>
      </c>
      <c r="M20" s="350">
        <v>127.32921848300001</v>
      </c>
      <c r="N20" s="367">
        <v>72.380665962879334</v>
      </c>
      <c r="O20" s="189"/>
      <c r="Q20" s="97"/>
      <c r="R20" s="97"/>
      <c r="S20" s="228"/>
      <c r="T20" s="97"/>
      <c r="U20" s="97"/>
      <c r="V20" s="228"/>
      <c r="W20" s="97"/>
      <c r="X20" s="97"/>
      <c r="Y20" s="228"/>
    </row>
    <row r="21" spans="2:25" ht="15" customHeight="1" x14ac:dyDescent="0.25">
      <c r="B21" s="77">
        <v>2021</v>
      </c>
      <c r="C21" s="95">
        <v>57.049555719999994</v>
      </c>
      <c r="D21" s="95">
        <v>27.274784535999999</v>
      </c>
      <c r="E21" s="227">
        <v>47.808934165701508</v>
      </c>
      <c r="F21" s="95">
        <v>92.390343575999992</v>
      </c>
      <c r="G21" s="95">
        <v>58.63462182</v>
      </c>
      <c r="H21" s="227">
        <v>63.464015340269142</v>
      </c>
      <c r="I21" s="95">
        <v>19.888727991</v>
      </c>
      <c r="J21" s="95">
        <v>4.4471479719999998</v>
      </c>
      <c r="K21" s="227">
        <v>22.360142760323399</v>
      </c>
      <c r="L21" s="95">
        <v>169.32862728699999</v>
      </c>
      <c r="M21" s="95">
        <v>90.356554328000001</v>
      </c>
      <c r="N21" s="227">
        <v>53.361652885103751</v>
      </c>
      <c r="O21" s="189"/>
      <c r="Q21" s="97"/>
      <c r="R21" s="97"/>
      <c r="S21" s="228"/>
      <c r="T21" s="97"/>
      <c r="U21" s="97"/>
      <c r="V21" s="228"/>
      <c r="W21" s="97"/>
      <c r="X21" s="97"/>
      <c r="Y21" s="228"/>
    </row>
    <row r="22" spans="2:25" ht="15" customHeight="1" x14ac:dyDescent="0.25">
      <c r="B22" s="75" t="s">
        <v>135</v>
      </c>
      <c r="C22" s="97">
        <v>128.154452607</v>
      </c>
      <c r="D22" s="97">
        <v>100.10500696499999</v>
      </c>
      <c r="E22" s="228">
        <v>78.112781045527328</v>
      </c>
      <c r="F22" s="97">
        <v>121.077207595</v>
      </c>
      <c r="G22" s="97">
        <v>96.328559084999995</v>
      </c>
      <c r="H22" s="228">
        <v>79.559614066436382</v>
      </c>
      <c r="I22" s="97">
        <v>26.588209086999999</v>
      </c>
      <c r="J22" s="97">
        <v>14.956727070999998</v>
      </c>
      <c r="K22" s="228">
        <v>56.253232483841565</v>
      </c>
      <c r="L22" s="97">
        <v>275.819869289</v>
      </c>
      <c r="M22" s="97">
        <v>211.39029312099998</v>
      </c>
      <c r="N22" s="228">
        <v>76.640705278381645</v>
      </c>
      <c r="O22" s="189"/>
    </row>
    <row r="23" spans="2:25" ht="10.35" customHeight="1" x14ac:dyDescent="0.25">
      <c r="B23" s="76"/>
      <c r="C23" s="213"/>
      <c r="D23" s="98"/>
      <c r="E23" s="229"/>
      <c r="F23" s="213"/>
      <c r="G23" s="98"/>
      <c r="H23" s="229"/>
      <c r="I23" s="213"/>
      <c r="J23" s="98"/>
      <c r="K23" s="229"/>
      <c r="L23" s="213"/>
      <c r="M23" s="98"/>
      <c r="N23" s="229"/>
      <c r="O23" s="189"/>
    </row>
    <row r="24" spans="2:25" ht="15" customHeight="1" x14ac:dyDescent="0.25">
      <c r="B24" s="63" t="s">
        <v>4</v>
      </c>
      <c r="C24" s="214"/>
      <c r="D24" s="97"/>
      <c r="E24" s="228"/>
      <c r="F24" s="214"/>
      <c r="G24" s="97"/>
      <c r="H24" s="228"/>
      <c r="I24" s="214"/>
      <c r="J24" s="97"/>
      <c r="K24" s="228"/>
      <c r="L24" s="214"/>
      <c r="M24" s="97"/>
      <c r="N24" s="228"/>
      <c r="O24" s="189"/>
    </row>
    <row r="25" spans="2:25" ht="15" customHeight="1" x14ac:dyDescent="0.25">
      <c r="B25" s="77">
        <v>2023</v>
      </c>
      <c r="C25" s="95">
        <v>159.93780831341925</v>
      </c>
      <c r="D25" s="95">
        <v>127.95024665073541</v>
      </c>
      <c r="E25" s="227">
        <v>80</v>
      </c>
      <c r="F25" s="95">
        <v>121.00286989382957</v>
      </c>
      <c r="G25" s="95">
        <v>96.802295915063667</v>
      </c>
      <c r="H25" s="227">
        <v>80</v>
      </c>
      <c r="I25" s="95">
        <v>59.353256791122696</v>
      </c>
      <c r="J25" s="95">
        <v>40.953747185874654</v>
      </c>
      <c r="K25" s="227">
        <v>69</v>
      </c>
      <c r="L25" s="95">
        <v>340.29393499837153</v>
      </c>
      <c r="M25" s="95">
        <v>265.70628975167375</v>
      </c>
      <c r="N25" s="227">
        <v>78.081406226927115</v>
      </c>
      <c r="O25" s="189"/>
      <c r="Q25" s="390"/>
      <c r="R25" s="390"/>
      <c r="S25" s="390"/>
      <c r="T25" s="390"/>
      <c r="U25" s="390"/>
      <c r="V25" s="390"/>
      <c r="W25" s="390"/>
      <c r="X25" s="390"/>
      <c r="Y25" s="390"/>
    </row>
    <row r="26" spans="2:25" ht="15" customHeight="1" x14ac:dyDescent="0.25">
      <c r="B26" s="75">
        <v>2024</v>
      </c>
      <c r="C26" s="97">
        <v>173.87680311340674</v>
      </c>
      <c r="D26" s="97">
        <v>140.84021052185946</v>
      </c>
      <c r="E26" s="228">
        <v>81</v>
      </c>
      <c r="F26" s="97">
        <v>122.7019554913991</v>
      </c>
      <c r="G26" s="97">
        <v>100.61560350294725</v>
      </c>
      <c r="H26" s="228">
        <v>82</v>
      </c>
      <c r="I26" s="97">
        <v>91.324678178296296</v>
      </c>
      <c r="J26" s="97">
        <v>69.406755415505174</v>
      </c>
      <c r="K26" s="228">
        <v>76</v>
      </c>
      <c r="L26" s="97">
        <v>387.90343678310211</v>
      </c>
      <c r="M26" s="97">
        <v>310.86256944031186</v>
      </c>
      <c r="N26" s="228">
        <v>80.13916350375932</v>
      </c>
      <c r="O26" s="189"/>
      <c r="Q26" s="390"/>
      <c r="R26" s="390"/>
      <c r="S26" s="390"/>
      <c r="T26" s="390"/>
      <c r="U26" s="390"/>
      <c r="V26" s="390"/>
      <c r="W26" s="390"/>
      <c r="X26" s="390"/>
      <c r="Y26" s="390"/>
    </row>
    <row r="27" spans="2:25" ht="10.35" customHeight="1" x14ac:dyDescent="0.25">
      <c r="B27" s="75"/>
      <c r="C27" s="97"/>
      <c r="D27" s="97"/>
      <c r="E27" s="228"/>
      <c r="F27" s="97"/>
      <c r="G27" s="97"/>
      <c r="H27" s="228"/>
      <c r="I27" s="97"/>
      <c r="J27" s="97"/>
      <c r="K27" s="228"/>
      <c r="L27" s="97"/>
      <c r="M27" s="97"/>
      <c r="N27" s="228"/>
      <c r="O27" s="189"/>
      <c r="Q27" s="390"/>
      <c r="R27" s="390"/>
      <c r="S27" s="390"/>
      <c r="T27" s="390"/>
      <c r="U27" s="390"/>
      <c r="V27" s="390"/>
      <c r="W27" s="390"/>
      <c r="X27" s="390"/>
      <c r="Y27" s="390"/>
    </row>
    <row r="28" spans="2:25" ht="15" customHeight="1" x14ac:dyDescent="0.25">
      <c r="B28" s="77">
        <v>2025</v>
      </c>
      <c r="C28" s="95">
        <v>181.89144525061147</v>
      </c>
      <c r="D28" s="95">
        <v>148.78720221500018</v>
      </c>
      <c r="E28" s="227">
        <v>81.8</v>
      </c>
      <c r="F28" s="95">
        <v>126.6125867719944</v>
      </c>
      <c r="G28" s="95">
        <v>104.83522184721136</v>
      </c>
      <c r="H28" s="227">
        <v>82.8</v>
      </c>
      <c r="I28" s="95">
        <v>93.659464060692684</v>
      </c>
      <c r="J28" s="95">
        <v>73.990976607947218</v>
      </c>
      <c r="K28" s="227">
        <v>79</v>
      </c>
      <c r="L28" s="95">
        <v>402.16349608329858</v>
      </c>
      <c r="M28" s="95">
        <v>327.61340067015874</v>
      </c>
      <c r="N28" s="227">
        <v>81.462739373615705</v>
      </c>
      <c r="O28" s="189"/>
      <c r="Q28" s="390"/>
      <c r="R28" s="390"/>
      <c r="S28" s="390"/>
      <c r="T28" s="390"/>
      <c r="U28" s="390"/>
      <c r="V28" s="390"/>
      <c r="W28" s="390"/>
      <c r="X28" s="390"/>
      <c r="Y28" s="390"/>
    </row>
    <row r="29" spans="2:25" ht="15" customHeight="1" x14ac:dyDescent="0.25">
      <c r="B29" s="75">
        <v>2026</v>
      </c>
      <c r="C29" s="97">
        <v>185.61933693879038</v>
      </c>
      <c r="D29" s="97">
        <v>151.83661761593052</v>
      </c>
      <c r="E29" s="228">
        <v>81.8</v>
      </c>
      <c r="F29" s="97">
        <v>131.71196090291843</v>
      </c>
      <c r="G29" s="97">
        <v>109.05750362761644</v>
      </c>
      <c r="H29" s="228">
        <v>82.8</v>
      </c>
      <c r="I29" s="97">
        <v>96.058692258352451</v>
      </c>
      <c r="J29" s="97">
        <v>77.807540729265497</v>
      </c>
      <c r="K29" s="228">
        <v>81</v>
      </c>
      <c r="L29" s="97">
        <v>413.38999010006131</v>
      </c>
      <c r="M29" s="97">
        <v>338.70166197281247</v>
      </c>
      <c r="N29" s="228">
        <v>81.932719728126358</v>
      </c>
      <c r="O29" s="189"/>
      <c r="Q29" s="390"/>
      <c r="R29" s="390"/>
      <c r="S29" s="390"/>
      <c r="T29" s="390"/>
      <c r="U29" s="390"/>
      <c r="V29" s="390"/>
      <c r="W29" s="390"/>
      <c r="X29" s="390"/>
      <c r="Y29" s="390"/>
    </row>
    <row r="30" spans="2:25" ht="15" customHeight="1" x14ac:dyDescent="0.25">
      <c r="B30" s="77">
        <v>2027</v>
      </c>
      <c r="C30" s="95">
        <v>189.1760148666055</v>
      </c>
      <c r="D30" s="95">
        <v>154.74598016088328</v>
      </c>
      <c r="E30" s="227">
        <v>81.8</v>
      </c>
      <c r="F30" s="95">
        <v>137.38930237666546</v>
      </c>
      <c r="G30" s="95">
        <v>113.758342367879</v>
      </c>
      <c r="H30" s="227">
        <v>82.8</v>
      </c>
      <c r="I30" s="95">
        <v>98.483703988504544</v>
      </c>
      <c r="J30" s="95">
        <v>80.067251342654188</v>
      </c>
      <c r="K30" s="227">
        <v>81.3</v>
      </c>
      <c r="L30" s="95">
        <v>425.04902123177544</v>
      </c>
      <c r="M30" s="95">
        <v>348.57157387141643</v>
      </c>
      <c r="N30" s="227">
        <v>82.0073818453386</v>
      </c>
      <c r="O30" s="189"/>
      <c r="Q30" s="390"/>
      <c r="R30" s="390"/>
      <c r="S30" s="390"/>
      <c r="T30" s="390"/>
      <c r="U30" s="390"/>
      <c r="V30" s="390"/>
      <c r="W30" s="390"/>
      <c r="X30" s="390"/>
      <c r="Y30" s="390"/>
    </row>
    <row r="31" spans="2:25" ht="15" customHeight="1" x14ac:dyDescent="0.25">
      <c r="B31" s="75">
        <v>2028</v>
      </c>
      <c r="C31" s="97">
        <v>192.67816656733376</v>
      </c>
      <c r="D31" s="97">
        <v>157.61074025207901</v>
      </c>
      <c r="E31" s="228">
        <v>81.8</v>
      </c>
      <c r="F31" s="97">
        <v>143.62674376967556</v>
      </c>
      <c r="G31" s="97">
        <v>118.92294384129134</v>
      </c>
      <c r="H31" s="228">
        <v>82.8</v>
      </c>
      <c r="I31" s="97">
        <v>100.95818412084199</v>
      </c>
      <c r="J31" s="97">
        <v>82.381878242607073</v>
      </c>
      <c r="K31" s="228">
        <v>81.599999999999994</v>
      </c>
      <c r="L31" s="97">
        <v>437.26309445785137</v>
      </c>
      <c r="M31" s="97">
        <v>358.91556233597737</v>
      </c>
      <c r="N31" s="228">
        <v>82.082290247016019</v>
      </c>
      <c r="O31" s="189"/>
      <c r="Q31" s="390"/>
      <c r="R31" s="390"/>
      <c r="S31" s="390"/>
      <c r="T31" s="390"/>
      <c r="U31" s="390"/>
      <c r="V31" s="390"/>
      <c r="W31" s="390"/>
      <c r="X31" s="390"/>
      <c r="Y31" s="390"/>
    </row>
    <row r="32" spans="2:25" ht="15" customHeight="1" x14ac:dyDescent="0.25">
      <c r="B32" s="77">
        <v>2029</v>
      </c>
      <c r="C32" s="95">
        <v>196.21166785612456</v>
      </c>
      <c r="D32" s="95">
        <v>160.50114430630987</v>
      </c>
      <c r="E32" s="227">
        <v>81.8</v>
      </c>
      <c r="F32" s="95">
        <v>150.2874489995545</v>
      </c>
      <c r="G32" s="95">
        <v>124.43800777163112</v>
      </c>
      <c r="H32" s="227">
        <v>82.8</v>
      </c>
      <c r="I32" s="95">
        <v>103.45473025037074</v>
      </c>
      <c r="J32" s="95">
        <v>84.832878805304006</v>
      </c>
      <c r="K32" s="227">
        <v>82</v>
      </c>
      <c r="L32" s="95">
        <v>449.95384710604981</v>
      </c>
      <c r="M32" s="95">
        <v>369.77203088324501</v>
      </c>
      <c r="N32" s="227">
        <v>82.179990961627055</v>
      </c>
      <c r="O32" s="189"/>
      <c r="Q32" s="390"/>
      <c r="R32" s="390"/>
      <c r="S32" s="390"/>
      <c r="T32" s="390"/>
      <c r="U32" s="390"/>
      <c r="V32" s="390"/>
      <c r="W32" s="390"/>
      <c r="X32" s="390"/>
      <c r="Y32" s="390"/>
    </row>
    <row r="33" spans="2:25" ht="10.35" customHeight="1" x14ac:dyDescent="0.25">
      <c r="B33" s="78"/>
      <c r="C33" s="98"/>
      <c r="D33" s="98"/>
      <c r="E33" s="229"/>
      <c r="F33" s="98"/>
      <c r="G33" s="98"/>
      <c r="H33" s="229"/>
      <c r="I33" s="98"/>
      <c r="J33" s="98"/>
      <c r="K33" s="229"/>
      <c r="L33" s="98"/>
      <c r="M33" s="98"/>
      <c r="N33" s="229"/>
      <c r="O33" s="189"/>
      <c r="Q33" s="390"/>
      <c r="R33" s="390"/>
      <c r="S33" s="390"/>
      <c r="T33" s="390"/>
      <c r="U33" s="390"/>
      <c r="V33" s="390"/>
      <c r="W33" s="390"/>
      <c r="X33" s="390"/>
      <c r="Y33" s="390"/>
    </row>
    <row r="34" spans="2:25" ht="15" customHeight="1" x14ac:dyDescent="0.25">
      <c r="B34" s="75">
        <v>2030</v>
      </c>
      <c r="C34" s="97">
        <v>199.79182948222154</v>
      </c>
      <c r="D34" s="97">
        <v>163.4297165164572</v>
      </c>
      <c r="E34" s="228">
        <v>81.8</v>
      </c>
      <c r="F34" s="97">
        <v>157.22232818647868</v>
      </c>
      <c r="G34" s="97">
        <v>130.18008773840432</v>
      </c>
      <c r="H34" s="228">
        <v>82.8</v>
      </c>
      <c r="I34" s="97">
        <v>105.99527152238346</v>
      </c>
      <c r="J34" s="97">
        <v>87.340103734443971</v>
      </c>
      <c r="K34" s="228">
        <v>82.399999999999991</v>
      </c>
      <c r="L34" s="97">
        <v>463.00942919108365</v>
      </c>
      <c r="M34" s="97">
        <v>380.94990798930553</v>
      </c>
      <c r="N34" s="228">
        <v>82.276922233496848</v>
      </c>
      <c r="O34" s="189"/>
      <c r="Q34" s="390"/>
      <c r="R34" s="390"/>
      <c r="S34" s="390"/>
      <c r="T34" s="390"/>
      <c r="U34" s="390"/>
      <c r="V34" s="390"/>
      <c r="W34" s="390"/>
      <c r="X34" s="390"/>
      <c r="Y34" s="390"/>
    </row>
    <row r="35" spans="2:25" ht="15" customHeight="1" x14ac:dyDescent="0.25">
      <c r="B35" s="77">
        <v>2031</v>
      </c>
      <c r="C35" s="95">
        <v>203.42867073139831</v>
      </c>
      <c r="D35" s="95">
        <v>166.40465265828379</v>
      </c>
      <c r="E35" s="227">
        <v>81.8</v>
      </c>
      <c r="F35" s="95">
        <v>164.32618913989614</v>
      </c>
      <c r="G35" s="95">
        <v>136.06208460783401</v>
      </c>
      <c r="H35" s="227">
        <v>82.8</v>
      </c>
      <c r="I35" s="95">
        <v>108.52964297736666</v>
      </c>
      <c r="J35" s="95">
        <v>89.428425813350131</v>
      </c>
      <c r="K35" s="227">
        <v>82.399999999999991</v>
      </c>
      <c r="L35" s="95">
        <v>476.28450284866113</v>
      </c>
      <c r="M35" s="95">
        <v>391.89516307946798</v>
      </c>
      <c r="N35" s="227">
        <v>82.281737225448254</v>
      </c>
      <c r="O35" s="189"/>
      <c r="Q35" s="390"/>
      <c r="R35" s="390"/>
      <c r="S35" s="390"/>
      <c r="T35" s="390"/>
      <c r="U35" s="390"/>
      <c r="V35" s="390"/>
      <c r="W35" s="390"/>
      <c r="X35" s="390"/>
      <c r="Y35" s="390"/>
    </row>
    <row r="36" spans="2:25" ht="15" customHeight="1" x14ac:dyDescent="0.25">
      <c r="B36" s="75">
        <v>2032</v>
      </c>
      <c r="C36" s="97">
        <v>207.1770257749663</v>
      </c>
      <c r="D36" s="97">
        <v>169.47080708392241</v>
      </c>
      <c r="E36" s="228">
        <v>81.8</v>
      </c>
      <c r="F36" s="97">
        <v>171.61939410518423</v>
      </c>
      <c r="G36" s="97">
        <v>142.10085831909254</v>
      </c>
      <c r="H36" s="228">
        <v>82.8</v>
      </c>
      <c r="I36" s="97">
        <v>111.15079186013902</v>
      </c>
      <c r="J36" s="97">
        <v>91.588252492754563</v>
      </c>
      <c r="K36" s="228">
        <v>82.399999999999991</v>
      </c>
      <c r="L36" s="97">
        <v>489.94721174028956</v>
      </c>
      <c r="M36" s="97">
        <v>403.15991789576952</v>
      </c>
      <c r="N36" s="228">
        <v>82.286399072207786</v>
      </c>
      <c r="O36" s="189"/>
      <c r="Q36" s="390"/>
      <c r="R36" s="390"/>
      <c r="S36" s="390"/>
      <c r="T36" s="390"/>
      <c r="U36" s="390"/>
      <c r="V36" s="390"/>
      <c r="W36" s="390"/>
      <c r="X36" s="390"/>
      <c r="Y36" s="390"/>
    </row>
    <row r="37" spans="2:25" ht="15" customHeight="1" x14ac:dyDescent="0.25">
      <c r="B37" s="77">
        <v>2033</v>
      </c>
      <c r="C37" s="95">
        <v>211.28199886197498</v>
      </c>
      <c r="D37" s="95">
        <v>172.82867506909551</v>
      </c>
      <c r="E37" s="227">
        <v>81.8</v>
      </c>
      <c r="F37" s="95">
        <v>179.12848406488376</v>
      </c>
      <c r="G37" s="95">
        <v>148.31838480572372</v>
      </c>
      <c r="H37" s="227">
        <v>82.8</v>
      </c>
      <c r="I37" s="95">
        <v>113.81817451034981</v>
      </c>
      <c r="J37" s="95">
        <v>93.786175796528241</v>
      </c>
      <c r="K37" s="227">
        <v>82.399999999999991</v>
      </c>
      <c r="L37" s="95">
        <v>504.22865743720854</v>
      </c>
      <c r="M37" s="95">
        <v>414.93323567134746</v>
      </c>
      <c r="N37" s="227">
        <v>82.290688867286164</v>
      </c>
      <c r="O37" s="189"/>
      <c r="Q37" s="390"/>
      <c r="R37" s="390"/>
      <c r="S37" s="390"/>
      <c r="T37" s="390"/>
      <c r="U37" s="390"/>
      <c r="V37" s="390"/>
      <c r="W37" s="390"/>
      <c r="X37" s="390"/>
      <c r="Y37" s="390"/>
    </row>
    <row r="38" spans="2:25" ht="15" customHeight="1" x14ac:dyDescent="0.25">
      <c r="B38" s="75">
        <v>2034</v>
      </c>
      <c r="C38" s="97">
        <v>215.4096381275123</v>
      </c>
      <c r="D38" s="97">
        <v>176.20508398830503</v>
      </c>
      <c r="E38" s="228">
        <v>81.8</v>
      </c>
      <c r="F38" s="97">
        <v>186.87441423922988</v>
      </c>
      <c r="G38" s="97">
        <v>154.73201499008232</v>
      </c>
      <c r="H38" s="228">
        <v>82.8</v>
      </c>
      <c r="I38" s="97">
        <v>116.53450127152477</v>
      </c>
      <c r="J38" s="97">
        <v>96.024429047736419</v>
      </c>
      <c r="K38" s="228">
        <v>82.399999999999991</v>
      </c>
      <c r="L38" s="97">
        <v>518.81855363826696</v>
      </c>
      <c r="M38" s="97">
        <v>426.96152802612374</v>
      </c>
      <c r="N38" s="228">
        <v>82.294961317788932</v>
      </c>
      <c r="O38" s="189"/>
      <c r="Q38" s="390"/>
      <c r="R38" s="390"/>
      <c r="S38" s="390"/>
      <c r="T38" s="390"/>
      <c r="U38" s="390"/>
      <c r="V38" s="390"/>
      <c r="W38" s="390"/>
      <c r="X38" s="390"/>
      <c r="Y38" s="390"/>
    </row>
    <row r="39" spans="2:25" ht="10.35" customHeight="1" x14ac:dyDescent="0.25">
      <c r="B39" s="75"/>
      <c r="C39" s="97"/>
      <c r="D39" s="97"/>
      <c r="E39" s="228"/>
      <c r="F39" s="97"/>
      <c r="G39" s="97"/>
      <c r="H39" s="228"/>
      <c r="I39" s="97"/>
      <c r="J39" s="97"/>
      <c r="K39" s="228"/>
      <c r="L39" s="97"/>
      <c r="M39" s="97"/>
      <c r="N39" s="228"/>
      <c r="O39" s="189"/>
    </row>
    <row r="40" spans="2:25" ht="15" customHeight="1" x14ac:dyDescent="0.25">
      <c r="B40" s="77">
        <v>2035</v>
      </c>
      <c r="C40" s="95">
        <v>219.58879135150514</v>
      </c>
      <c r="D40" s="95">
        <v>179.62363132553119</v>
      </c>
      <c r="E40" s="227">
        <v>81.8</v>
      </c>
      <c r="F40" s="95">
        <v>194.80952079436008</v>
      </c>
      <c r="G40" s="95">
        <v>161.30228321773015</v>
      </c>
      <c r="H40" s="227">
        <v>82.8</v>
      </c>
      <c r="I40" s="95">
        <v>119.3432915890135</v>
      </c>
      <c r="J40" s="95">
        <v>98.338872269347121</v>
      </c>
      <c r="K40" s="227">
        <v>82.399999999999991</v>
      </c>
      <c r="L40" s="95">
        <v>533.74160373487871</v>
      </c>
      <c r="M40" s="95">
        <v>439.26478681260846</v>
      </c>
      <c r="N40" s="227">
        <v>82.299146954038278</v>
      </c>
      <c r="O40" s="189"/>
    </row>
    <row r="41" spans="2:25" ht="15" customHeight="1" x14ac:dyDescent="0.25">
      <c r="B41" s="75">
        <v>2036</v>
      </c>
      <c r="C41" s="97">
        <v>223.99755489186293</v>
      </c>
      <c r="D41" s="97">
        <v>183.22999990154386</v>
      </c>
      <c r="E41" s="228">
        <v>81.8</v>
      </c>
      <c r="F41" s="97">
        <v>202.99237888495702</v>
      </c>
      <c r="G41" s="97">
        <v>168.0776897167444</v>
      </c>
      <c r="H41" s="228">
        <v>82.8</v>
      </c>
      <c r="I41" s="97">
        <v>122.20856638367812</v>
      </c>
      <c r="J41" s="97">
        <v>100.69985870015077</v>
      </c>
      <c r="K41" s="228">
        <v>82.399999999999991</v>
      </c>
      <c r="L41" s="97">
        <v>549.19850016049804</v>
      </c>
      <c r="M41" s="97">
        <v>452.00754831843904</v>
      </c>
      <c r="N41" s="228">
        <v>82.303128684135899</v>
      </c>
      <c r="O41" s="189"/>
    </row>
    <row r="42" spans="2:25" ht="15" customHeight="1" x14ac:dyDescent="0.25">
      <c r="B42" s="77">
        <v>2037</v>
      </c>
      <c r="C42" s="95">
        <v>228.44203966957599</v>
      </c>
      <c r="D42" s="95">
        <v>186.86558844971313</v>
      </c>
      <c r="E42" s="227">
        <v>81.8</v>
      </c>
      <c r="F42" s="95">
        <v>211.32980757722862</v>
      </c>
      <c r="G42" s="95">
        <v>174.98108067394529</v>
      </c>
      <c r="H42" s="227">
        <v>82.8</v>
      </c>
      <c r="I42" s="95">
        <v>125.12813216678092</v>
      </c>
      <c r="J42" s="95">
        <v>103.10558090542746</v>
      </c>
      <c r="K42" s="227">
        <v>82.399999999999991</v>
      </c>
      <c r="L42" s="95">
        <v>564.89997941358547</v>
      </c>
      <c r="M42" s="95">
        <v>464.95225002908592</v>
      </c>
      <c r="N42" s="227">
        <v>82.307004243785968</v>
      </c>
      <c r="O42" s="189"/>
    </row>
    <row r="43" spans="2:25" ht="15" customHeight="1" x14ac:dyDescent="0.25">
      <c r="B43" s="75">
        <v>2038</v>
      </c>
      <c r="C43" s="97">
        <v>232.90380453938383</v>
      </c>
      <c r="D43" s="97">
        <v>190.51531211321594</v>
      </c>
      <c r="E43" s="228">
        <v>81.8</v>
      </c>
      <c r="F43" s="97">
        <v>219.85093178581189</v>
      </c>
      <c r="G43" s="97">
        <v>182.03657151865227</v>
      </c>
      <c r="H43" s="228">
        <v>82.8</v>
      </c>
      <c r="I43" s="97">
        <v>128.09361380888799</v>
      </c>
      <c r="J43" s="97">
        <v>105.5491377785237</v>
      </c>
      <c r="K43" s="228">
        <v>82.399999999999991</v>
      </c>
      <c r="L43" s="97">
        <v>580.84835013408372</v>
      </c>
      <c r="M43" s="97">
        <v>478.10102141039192</v>
      </c>
      <c r="N43" s="228">
        <v>82.310816807868434</v>
      </c>
      <c r="O43" s="189"/>
    </row>
    <row r="44" spans="2:25" ht="15" customHeight="1" x14ac:dyDescent="0.25">
      <c r="B44" s="77">
        <v>2039</v>
      </c>
      <c r="C44" s="95">
        <v>237.34968423647265</v>
      </c>
      <c r="D44" s="95">
        <v>194.15204170543461</v>
      </c>
      <c r="E44" s="227">
        <v>81.8</v>
      </c>
      <c r="F44" s="95">
        <v>228.57773723294582</v>
      </c>
      <c r="G44" s="95">
        <v>189.26236642887915</v>
      </c>
      <c r="H44" s="227">
        <v>82.8</v>
      </c>
      <c r="I44" s="95">
        <v>131.0435567268938</v>
      </c>
      <c r="J44" s="95">
        <v>107.97989074296049</v>
      </c>
      <c r="K44" s="227">
        <v>82.399999999999991</v>
      </c>
      <c r="L44" s="95">
        <v>596.97097819631222</v>
      </c>
      <c r="M44" s="95">
        <v>491.39429887727425</v>
      </c>
      <c r="N44" s="227">
        <v>82.314604365185858</v>
      </c>
      <c r="O44" s="189"/>
    </row>
    <row r="45" spans="2:25" ht="10.35" customHeight="1" x14ac:dyDescent="0.25">
      <c r="B45" s="78"/>
      <c r="C45" s="98"/>
      <c r="D45" s="98"/>
      <c r="E45" s="229"/>
      <c r="F45" s="98"/>
      <c r="G45" s="98"/>
      <c r="H45" s="229"/>
      <c r="I45" s="98"/>
      <c r="J45" s="98"/>
      <c r="K45" s="229"/>
      <c r="L45" s="98"/>
      <c r="M45" s="98"/>
      <c r="N45" s="229"/>
      <c r="O45" s="189"/>
    </row>
    <row r="46" spans="2:25" ht="15" customHeight="1" x14ac:dyDescent="0.25">
      <c r="B46" s="75">
        <v>2040</v>
      </c>
      <c r="C46" s="97">
        <v>242.00003684981382</v>
      </c>
      <c r="D46" s="97">
        <v>197.95603014314767</v>
      </c>
      <c r="E46" s="228">
        <v>81.8</v>
      </c>
      <c r="F46" s="97">
        <v>237.5258945506404</v>
      </c>
      <c r="G46" s="97">
        <v>196.67144068793024</v>
      </c>
      <c r="H46" s="228">
        <v>82.8</v>
      </c>
      <c r="I46" s="97">
        <v>134.07449766441871</v>
      </c>
      <c r="J46" s="97">
        <v>110.47738607548102</v>
      </c>
      <c r="K46" s="228">
        <v>82.399999999999991</v>
      </c>
      <c r="L46" s="97">
        <v>613.60042906487286</v>
      </c>
      <c r="M46" s="97">
        <v>505.10485690655889</v>
      </c>
      <c r="N46" s="228">
        <v>82.318204646033038</v>
      </c>
      <c r="O46" s="189"/>
    </row>
    <row r="47" spans="2:25" ht="15" customHeight="1" x14ac:dyDescent="0.25">
      <c r="B47" s="77">
        <v>2041</v>
      </c>
      <c r="C47" s="95">
        <v>246.65382798933277</v>
      </c>
      <c r="D47" s="95">
        <v>201.76283129527417</v>
      </c>
      <c r="E47" s="227">
        <v>81.8</v>
      </c>
      <c r="F47" s="95">
        <v>246.61426239069772</v>
      </c>
      <c r="G47" s="95">
        <v>204.19660925949771</v>
      </c>
      <c r="H47" s="227">
        <v>82.8</v>
      </c>
      <c r="I47" s="95">
        <v>137.11215108536152</v>
      </c>
      <c r="J47" s="95">
        <v>112.98041249433788</v>
      </c>
      <c r="K47" s="227">
        <v>82.399999999999991</v>
      </c>
      <c r="L47" s="95">
        <v>630.38024146539192</v>
      </c>
      <c r="M47" s="95">
        <v>518.93985304910973</v>
      </c>
      <c r="N47" s="227">
        <v>82.321719323368043</v>
      </c>
      <c r="O47" s="189"/>
    </row>
    <row r="48" spans="2:25" ht="15" customHeight="1" x14ac:dyDescent="0.25">
      <c r="B48" s="75">
        <v>2042</v>
      </c>
      <c r="C48" s="97">
        <v>251.36627353413533</v>
      </c>
      <c r="D48" s="97">
        <v>205.61761175092269</v>
      </c>
      <c r="E48" s="228">
        <v>81.8</v>
      </c>
      <c r="F48" s="97">
        <v>255.8807885842553</v>
      </c>
      <c r="G48" s="97">
        <v>211.86929294776337</v>
      </c>
      <c r="H48" s="228">
        <v>82.8</v>
      </c>
      <c r="I48" s="97">
        <v>140.25833388649841</v>
      </c>
      <c r="J48" s="97">
        <v>115.57286712247468</v>
      </c>
      <c r="K48" s="228">
        <v>82.399999999999991</v>
      </c>
      <c r="L48" s="97">
        <v>647.50539600488901</v>
      </c>
      <c r="M48" s="97">
        <v>533.05977182116078</v>
      </c>
      <c r="N48" s="228">
        <v>82.325147421186259</v>
      </c>
      <c r="O48" s="189"/>
    </row>
    <row r="49" spans="2:15" ht="15" customHeight="1" x14ac:dyDescent="0.25">
      <c r="B49" s="77">
        <v>2043</v>
      </c>
      <c r="C49" s="95">
        <v>256.08208029125382</v>
      </c>
      <c r="D49" s="95">
        <v>209.47514167824559</v>
      </c>
      <c r="E49" s="227">
        <v>81.8</v>
      </c>
      <c r="F49" s="95">
        <v>265.29648037845362</v>
      </c>
      <c r="G49" s="95">
        <v>219.6654857533596</v>
      </c>
      <c r="H49" s="227">
        <v>82.8</v>
      </c>
      <c r="I49" s="95">
        <v>143.48943756742364</v>
      </c>
      <c r="J49" s="95">
        <v>118.23529655555706</v>
      </c>
      <c r="K49" s="227">
        <v>82.399999999999991</v>
      </c>
      <c r="L49" s="95">
        <v>664.86799823713102</v>
      </c>
      <c r="M49" s="95">
        <v>547.37592398716231</v>
      </c>
      <c r="N49" s="227">
        <v>82.328511138828461</v>
      </c>
      <c r="O49" s="189"/>
    </row>
    <row r="50" spans="2:15" ht="10.35" customHeight="1" x14ac:dyDescent="0.25">
      <c r="B50" s="78"/>
      <c r="C50" s="103"/>
      <c r="D50" s="103"/>
      <c r="E50" s="76"/>
      <c r="F50" s="76"/>
      <c r="G50" s="103"/>
      <c r="H50" s="103"/>
      <c r="I50" s="76"/>
      <c r="J50" s="103"/>
      <c r="K50" s="103"/>
      <c r="L50" s="76"/>
      <c r="M50" s="103"/>
      <c r="N50" s="103"/>
      <c r="O50" s="189"/>
    </row>
    <row r="51" spans="2:15" ht="15" customHeight="1" x14ac:dyDescent="0.25">
      <c r="B51" s="287" t="s">
        <v>5</v>
      </c>
      <c r="C51" s="81"/>
      <c r="D51" s="81"/>
      <c r="E51" s="74"/>
      <c r="F51" s="81"/>
      <c r="G51" s="81"/>
      <c r="H51" s="94"/>
      <c r="I51" s="81"/>
      <c r="J51" s="81"/>
      <c r="K51" s="94"/>
      <c r="L51" s="81"/>
      <c r="M51" s="81"/>
      <c r="N51" s="94"/>
      <c r="O51" s="189"/>
    </row>
    <row r="52" spans="2:15" ht="15" customHeight="1" x14ac:dyDescent="0.25">
      <c r="B52" s="75" t="s">
        <v>139</v>
      </c>
      <c r="C52" s="79">
        <f>RATE(2022-2010,,-C10,C22)</f>
        <v>-1.796382798557228E-3</v>
      </c>
      <c r="D52" s="79">
        <f t="shared" ref="D52:M52" si="0">RATE(2022-2010,,-D10,D22)</f>
        <v>-6.7722953162974728E-3</v>
      </c>
      <c r="E52" s="79"/>
      <c r="F52" s="79">
        <f t="shared" si="0"/>
        <v>3.7310225015252892E-2</v>
      </c>
      <c r="G52" s="79">
        <f t="shared" si="0"/>
        <v>3.7742099908394222E-2</v>
      </c>
      <c r="H52" s="79"/>
      <c r="I52" s="79">
        <f t="shared" si="0"/>
        <v>-7.803930041164199E-2</v>
      </c>
      <c r="J52" s="79">
        <f t="shared" si="0"/>
        <v>-0.10838079477401671</v>
      </c>
      <c r="K52" s="79"/>
      <c r="L52" s="79">
        <f t="shared" si="0"/>
        <v>-1.0899411688838196E-3</v>
      </c>
      <c r="M52" s="79">
        <f t="shared" si="0"/>
        <v>-6.8680658522810309E-3</v>
      </c>
      <c r="N52" s="79"/>
      <c r="O52" s="189"/>
    </row>
    <row r="53" spans="2:15" ht="15" customHeight="1" x14ac:dyDescent="0.25">
      <c r="B53" s="77" t="s">
        <v>136</v>
      </c>
      <c r="C53" s="80">
        <f>RATE(2023-2022,,-C22,C25)</f>
        <v>0.24800820463013071</v>
      </c>
      <c r="D53" s="80">
        <f t="shared" ref="D53:M53" si="1">RATE(2023-2022,,-D22,D25)</f>
        <v>0.2781603091588718</v>
      </c>
      <c r="E53" s="80"/>
      <c r="F53" s="80">
        <f t="shared" si="1"/>
        <v>-6.1396940553083126E-4</v>
      </c>
      <c r="G53" s="80">
        <f t="shared" si="1"/>
        <v>4.917927087912089E-3</v>
      </c>
      <c r="H53" s="80"/>
      <c r="I53" s="80">
        <f t="shared" si="1"/>
        <v>1.2323149557351267</v>
      </c>
      <c r="J53" s="80">
        <f t="shared" si="1"/>
        <v>1.7381489941927861</v>
      </c>
      <c r="K53" s="80"/>
      <c r="L53" s="80">
        <f t="shared" si="1"/>
        <v>0.23375424647822077</v>
      </c>
      <c r="M53" s="80">
        <f t="shared" si="1"/>
        <v>0.25694650321329182</v>
      </c>
      <c r="N53" s="80"/>
      <c r="O53" s="189"/>
    </row>
    <row r="54" spans="2:15" ht="15" customHeight="1" x14ac:dyDescent="0.25">
      <c r="B54" s="75" t="s">
        <v>137</v>
      </c>
      <c r="C54" s="81">
        <f>RATE(2033-2023,,-C25,C37)</f>
        <v>2.8232047503929065E-2</v>
      </c>
      <c r="D54" s="81">
        <f t="shared" ref="D54:M54" si="2">RATE(2033-2023,,-D25,D37)</f>
        <v>3.0522473645898267E-2</v>
      </c>
      <c r="E54" s="81"/>
      <c r="F54" s="81">
        <f t="shared" si="2"/>
        <v>4.0008521945414086E-2</v>
      </c>
      <c r="G54" s="81">
        <f t="shared" si="2"/>
        <v>4.3592460736565065E-2</v>
      </c>
      <c r="H54" s="81"/>
      <c r="I54" s="81">
        <f t="shared" si="2"/>
        <v>6.7275908259744638E-2</v>
      </c>
      <c r="J54" s="81">
        <f t="shared" si="2"/>
        <v>8.6386895365639801E-2</v>
      </c>
      <c r="K54" s="81"/>
      <c r="L54" s="81">
        <f t="shared" si="2"/>
        <v>4.0105353197905584E-2</v>
      </c>
      <c r="M54" s="81">
        <f t="shared" si="2"/>
        <v>4.5580894055689332E-2</v>
      </c>
      <c r="N54" s="81"/>
      <c r="O54" s="189"/>
    </row>
    <row r="55" spans="2:15" ht="15" customHeight="1" x14ac:dyDescent="0.25">
      <c r="B55" s="77" t="s">
        <v>138</v>
      </c>
      <c r="C55" s="80">
        <f>RATE(2043-2023,,-C25,C49)</f>
        <v>2.3814797946838082E-2</v>
      </c>
      <c r="D55" s="80">
        <f t="shared" ref="D55:M55" si="3">RATE(2043-2023,,-D25,D49)</f>
        <v>2.4954456916480561E-2</v>
      </c>
      <c r="E55" s="80"/>
      <c r="F55" s="80">
        <f t="shared" si="3"/>
        <v>4.0032212833504423E-2</v>
      </c>
      <c r="G55" s="80">
        <f t="shared" si="3"/>
        <v>4.1822681856894514E-2</v>
      </c>
      <c r="H55" s="80"/>
      <c r="I55" s="80">
        <f t="shared" si="3"/>
        <v>4.5126281483582324E-2</v>
      </c>
      <c r="J55" s="80">
        <f t="shared" si="3"/>
        <v>5.44419485468466E-2</v>
      </c>
      <c r="K55" s="80"/>
      <c r="L55" s="80">
        <f t="shared" si="3"/>
        <v>3.4056005103662204E-2</v>
      </c>
      <c r="M55" s="80">
        <f t="shared" si="3"/>
        <v>3.6798100375606754E-2</v>
      </c>
      <c r="N55" s="80"/>
      <c r="O55" s="189"/>
    </row>
    <row r="56" spans="2:15" ht="15" customHeight="1" x14ac:dyDescent="0.2">
      <c r="B56" s="60" t="s">
        <v>58</v>
      </c>
      <c r="C56" s="50"/>
      <c r="D56" s="50"/>
      <c r="E56" s="47"/>
      <c r="F56" s="47"/>
      <c r="G56" s="47"/>
      <c r="H56" s="47"/>
      <c r="I56" s="47"/>
      <c r="J56" s="47"/>
      <c r="K56" s="47"/>
      <c r="L56" s="47"/>
      <c r="M56" s="47"/>
      <c r="N56" s="47"/>
    </row>
    <row r="57" spans="2:15" ht="15" x14ac:dyDescent="0.25">
      <c r="B57" s="70"/>
      <c r="C57" s="70"/>
      <c r="D57" s="70"/>
      <c r="E57" s="70"/>
      <c r="F57" s="70"/>
      <c r="G57" s="70"/>
      <c r="H57" s="70"/>
      <c r="I57" s="70"/>
    </row>
    <row r="58" spans="2:15" ht="15" x14ac:dyDescent="0.25">
      <c r="B58" s="70"/>
      <c r="C58" s="70"/>
      <c r="D58" s="70"/>
      <c r="E58" s="70"/>
      <c r="F58" s="70"/>
      <c r="G58" s="70"/>
      <c r="H58" s="70"/>
      <c r="I58" s="70"/>
    </row>
  </sheetData>
  <printOptions horizontalCentered="1"/>
  <pageMargins left="0.7" right="0.45" top="0.75" bottom="0.75" header="0.3" footer="0.3"/>
  <pageSetup scale="77" orientation="portrait" cellComments="asDisplayed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00512CF2B02C4DBA77A31531C64F67" ma:contentTypeVersion="0" ma:contentTypeDescription="Create a new document." ma:contentTypeScope="" ma:versionID="b0eea36a1acb9b21fbd7b6da1e4f87b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ECAB45-4183-45C0-9294-783B36ADFB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30313DC-9839-4962-A54C-13961DD79062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A0E7163-D1A7-4F9C-9790-089A69C36C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</vt:i4>
      </vt:variant>
    </vt:vector>
  </HeadingPairs>
  <TitlesOfParts>
    <vt:vector size="38" baseType="lpstr">
      <vt:lpstr>Comm Pax 5</vt:lpstr>
      <vt:lpstr>Comm Capacity 6</vt:lpstr>
      <vt:lpstr>Comm Intl Pax 7</vt:lpstr>
      <vt:lpstr>Pax Foreign 8</vt:lpstr>
      <vt:lpstr>Comm Seats TL 9</vt:lpstr>
      <vt:lpstr>Main Pax 10</vt:lpstr>
      <vt:lpstr>Main Capacity 11</vt:lpstr>
      <vt:lpstr>Main Intl Pax 12</vt:lpstr>
      <vt:lpstr>Main Intl Cap 13</vt:lpstr>
      <vt:lpstr>Main Seats 14</vt:lpstr>
      <vt:lpstr>Main Trip Length 15</vt:lpstr>
      <vt:lpstr>Main Yield 16</vt:lpstr>
      <vt:lpstr>Main Intl Yield 17</vt:lpstr>
      <vt:lpstr>Main Jet fuel 18</vt:lpstr>
      <vt:lpstr>Comm Cargo Rev 19</vt:lpstr>
      <vt:lpstr>Comm Cargo Miles 20</vt:lpstr>
      <vt:lpstr>Main Jet Aircraft 21</vt:lpstr>
      <vt:lpstr>Main Cargo Aircraft 22</vt:lpstr>
      <vt:lpstr>Fuel 23</vt:lpstr>
      <vt:lpstr>'Comm Capacity 6'!Print_Area</vt:lpstr>
      <vt:lpstr>'Comm Cargo Miles 20'!Print_Area</vt:lpstr>
      <vt:lpstr>'Comm Cargo Rev 19'!Print_Area</vt:lpstr>
      <vt:lpstr>'Comm Intl Pax 7'!Print_Area</vt:lpstr>
      <vt:lpstr>'Comm Pax 5'!Print_Area</vt:lpstr>
      <vt:lpstr>'Comm Seats TL 9'!Print_Area</vt:lpstr>
      <vt:lpstr>'Fuel 23'!Print_Area</vt:lpstr>
      <vt:lpstr>'Main Capacity 11'!Print_Area</vt:lpstr>
      <vt:lpstr>'Main Cargo Aircraft 22'!Print_Area</vt:lpstr>
      <vt:lpstr>'Main Intl Cap 13'!Print_Area</vt:lpstr>
      <vt:lpstr>'Main Intl Pax 12'!Print_Area</vt:lpstr>
      <vt:lpstr>'Main Intl Yield 17'!Print_Area</vt:lpstr>
      <vt:lpstr>'Main Jet Aircraft 21'!Print_Area</vt:lpstr>
      <vt:lpstr>'Main Jet fuel 18'!Print_Area</vt:lpstr>
      <vt:lpstr>'Main Pax 10'!Print_Area</vt:lpstr>
      <vt:lpstr>'Main Seats 14'!Print_Area</vt:lpstr>
      <vt:lpstr>'Main Trip Length 15'!Print_Area</vt:lpstr>
      <vt:lpstr>'Main Yield 16'!Print_Area</vt:lpstr>
      <vt:lpstr>'Pax Foreign 8'!Print_Area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Lizotte, Katherine (FAA)</dc:creator>
  <cp:keywords/>
  <dc:description/>
  <cp:lastModifiedBy>Barlett, Anna (FAA)</cp:lastModifiedBy>
  <dcterms:created xsi:type="dcterms:W3CDTF">2015-03-11T22:33:45Z</dcterms:created>
  <dcterms:modified xsi:type="dcterms:W3CDTF">2023-05-02T15:23:05Z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0x010100BE00512CF2B02C4DBA77A31531C64F67</vt:lpwstr>
  </property>
  <property fmtid="{D5CDD505-2E9C-101B-9397-08002B2CF9AE}" pid="3" name="IsMyDocuments">
    <vt:bool>true</vt:bool>
  </property>
</Properties>
</file>